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E:\21_NA Caballines\Manuscript June 19 2025\Manuscript June 19 2025\Supplementary Materials\Edited\"/>
    </mc:Choice>
  </mc:AlternateContent>
  <xr:revisionPtr revIDLastSave="0" documentId="8_{AACFC61D-092B-4AFE-92E7-479008AECD4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euil1" sheetId="1" r:id="rId1"/>
  </sheets>
  <definedNames>
    <definedName name="dap">Feuil1!#REF!</definedName>
    <definedName name="dapdist">Feuil1!#REF!</definedName>
    <definedName name="dapmax">Feuil1!#REF!</definedName>
    <definedName name="dapmin">Feuil1!#REF!</definedName>
    <definedName name="dapprox">Feuil1!#REF!</definedName>
    <definedName name="dtart">Feuil1!#REF!</definedName>
    <definedName name="dtprox">Feuil1!#REF!</definedName>
    <definedName name="dtsusart">Feuil1!#REF!</definedName>
    <definedName name="largeur">Feuil1!#REF!</definedName>
    <definedName name="longueur">Feuil1!#REF!</definedName>
    <definedName name="magnum">Feuil1!#REF!</definedName>
    <definedName name="_xlnm.Print_Area">Feuil1!$B$2:$O$28</definedName>
    <definedName name="uncif">Feuil1!#REF!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J57" i="1" l="1"/>
  <c r="J58" i="1"/>
  <c r="J59" i="1"/>
  <c r="J61" i="1"/>
  <c r="J64" i="1"/>
  <c r="G41" i="1"/>
  <c r="H41" i="1" s="1"/>
  <c r="F41" i="1"/>
  <c r="L41" i="1" s="1"/>
  <c r="E41" i="1"/>
  <c r="K41" i="1" s="1"/>
  <c r="D41" i="1"/>
  <c r="J41" i="1" s="1"/>
  <c r="C41" i="1"/>
  <c r="L40" i="1"/>
  <c r="G40" i="1"/>
  <c r="H40" i="1" s="1"/>
  <c r="F40" i="1"/>
  <c r="E40" i="1"/>
  <c r="K40" i="1" s="1"/>
  <c r="D40" i="1"/>
  <c r="J40" i="1" s="1"/>
  <c r="C40" i="1"/>
  <c r="K39" i="1"/>
  <c r="J39" i="1"/>
  <c r="H39" i="1"/>
  <c r="G39" i="1"/>
  <c r="F39" i="1"/>
  <c r="L39" i="1" s="1"/>
  <c r="E39" i="1"/>
  <c r="D39" i="1"/>
  <c r="C39" i="1"/>
  <c r="L38" i="1"/>
  <c r="G38" i="1"/>
  <c r="F38" i="1"/>
  <c r="E38" i="1"/>
  <c r="K38" i="1" s="1"/>
  <c r="D38" i="1"/>
  <c r="J38" i="1" s="1"/>
  <c r="C38" i="1"/>
  <c r="K37" i="1"/>
  <c r="J37" i="1"/>
  <c r="G37" i="1"/>
  <c r="H37" i="1" s="1"/>
  <c r="F37" i="1"/>
  <c r="L37" i="1" s="1"/>
  <c r="E37" i="1"/>
  <c r="D37" i="1"/>
  <c r="C37" i="1"/>
  <c r="G36" i="1"/>
  <c r="F36" i="1"/>
  <c r="L36" i="1" s="1"/>
  <c r="E36" i="1"/>
  <c r="K36" i="1" s="1"/>
  <c r="D36" i="1"/>
  <c r="J36" i="1" s="1"/>
  <c r="C36" i="1"/>
  <c r="J35" i="1"/>
  <c r="G35" i="1"/>
  <c r="H35" i="1" s="1"/>
  <c r="F35" i="1"/>
  <c r="L35" i="1" s="1"/>
  <c r="E35" i="1"/>
  <c r="K35" i="1" s="1"/>
  <c r="D35" i="1"/>
  <c r="C35" i="1"/>
  <c r="L34" i="1"/>
  <c r="K34" i="1"/>
  <c r="J34" i="1"/>
  <c r="G34" i="1"/>
  <c r="H34" i="1" s="1"/>
  <c r="F34" i="1"/>
  <c r="E34" i="1"/>
  <c r="D34" i="1"/>
  <c r="C34" i="1"/>
  <c r="G33" i="1"/>
  <c r="F33" i="1"/>
  <c r="L33" i="1" s="1"/>
  <c r="E33" i="1"/>
  <c r="K33" i="1" s="1"/>
  <c r="D33" i="1"/>
  <c r="J33" i="1" s="1"/>
  <c r="C33" i="1"/>
  <c r="L32" i="1"/>
  <c r="K32" i="1"/>
  <c r="G32" i="1"/>
  <c r="H32" i="1" s="1"/>
  <c r="F32" i="1"/>
  <c r="E32" i="1"/>
  <c r="D32" i="1"/>
  <c r="J32" i="1" s="1"/>
  <c r="C32" i="1"/>
  <c r="J31" i="1"/>
  <c r="G31" i="1"/>
  <c r="H31" i="1" s="1"/>
  <c r="F31" i="1"/>
  <c r="L31" i="1" s="1"/>
  <c r="E31" i="1"/>
  <c r="K31" i="1" s="1"/>
  <c r="D31" i="1"/>
  <c r="C31" i="1"/>
  <c r="L30" i="1"/>
  <c r="G30" i="1"/>
  <c r="F30" i="1"/>
  <c r="E30" i="1"/>
  <c r="K30" i="1" s="1"/>
  <c r="D30" i="1"/>
  <c r="J30" i="1" s="1"/>
  <c r="C30" i="1"/>
  <c r="L28" i="1"/>
  <c r="K28" i="1"/>
  <c r="J28" i="1"/>
  <c r="I28" i="1"/>
  <c r="H28" i="1"/>
  <c r="G28" i="1"/>
  <c r="F28" i="1"/>
  <c r="E28" i="1"/>
  <c r="D28" i="1"/>
  <c r="L27" i="1"/>
  <c r="K27" i="1"/>
  <c r="J27" i="1"/>
  <c r="I27" i="1"/>
  <c r="H27" i="1"/>
  <c r="G27" i="1"/>
  <c r="F27" i="1"/>
  <c r="E27" i="1"/>
  <c r="D27" i="1"/>
  <c r="L26" i="1"/>
  <c r="J26" i="1"/>
  <c r="I26" i="1"/>
  <c r="G26" i="1"/>
  <c r="F26" i="1"/>
  <c r="E26" i="1"/>
  <c r="D26" i="1"/>
  <c r="C26" i="1"/>
  <c r="L25" i="1"/>
  <c r="J25" i="1"/>
  <c r="I25" i="1"/>
  <c r="G25" i="1"/>
  <c r="F25" i="1"/>
  <c r="E25" i="1"/>
  <c r="D25" i="1"/>
  <c r="C25" i="1"/>
  <c r="L24" i="1"/>
  <c r="J24" i="1"/>
  <c r="I24" i="1"/>
  <c r="G24" i="1"/>
  <c r="F24" i="1"/>
  <c r="E24" i="1"/>
  <c r="D24" i="1"/>
  <c r="C24" i="1"/>
  <c r="L23" i="1"/>
  <c r="K23" i="1"/>
  <c r="J23" i="1"/>
  <c r="I23" i="1"/>
  <c r="H23" i="1"/>
  <c r="G23" i="1"/>
  <c r="F23" i="1"/>
  <c r="E23" i="1"/>
  <c r="D23" i="1"/>
  <c r="C23" i="1"/>
  <c r="L22" i="1"/>
  <c r="K22" i="1"/>
  <c r="J22" i="1"/>
  <c r="I22" i="1"/>
  <c r="H22" i="1"/>
  <c r="G22" i="1"/>
  <c r="F22" i="1"/>
  <c r="E22" i="1"/>
  <c r="D22" i="1"/>
  <c r="C22" i="1"/>
  <c r="L21" i="1"/>
  <c r="K21" i="1"/>
  <c r="J21" i="1"/>
  <c r="I21" i="1"/>
  <c r="H21" i="1"/>
  <c r="G21" i="1"/>
  <c r="F21" i="1"/>
  <c r="E21" i="1"/>
  <c r="D21" i="1"/>
  <c r="L20" i="1"/>
  <c r="K20" i="1"/>
  <c r="J20" i="1"/>
  <c r="I20" i="1"/>
  <c r="H20" i="1"/>
  <c r="G20" i="1"/>
  <c r="F20" i="1"/>
  <c r="E20" i="1"/>
  <c r="D20" i="1"/>
  <c r="L19" i="1"/>
  <c r="J19" i="1"/>
  <c r="I19" i="1"/>
  <c r="H19" i="1"/>
  <c r="G19" i="1"/>
  <c r="F19" i="1"/>
  <c r="E19" i="1"/>
  <c r="D19" i="1"/>
  <c r="L18" i="1"/>
  <c r="J18" i="1"/>
  <c r="I18" i="1"/>
  <c r="H18" i="1"/>
  <c r="G18" i="1"/>
  <c r="F18" i="1"/>
  <c r="E18" i="1"/>
  <c r="D18" i="1"/>
  <c r="L17" i="1"/>
  <c r="J17" i="1"/>
  <c r="I17" i="1"/>
  <c r="H17" i="1"/>
  <c r="G17" i="1"/>
  <c r="F17" i="1"/>
  <c r="E17" i="1"/>
  <c r="D17" i="1"/>
  <c r="L16" i="1"/>
  <c r="K16" i="1"/>
  <c r="J16" i="1"/>
  <c r="I16" i="1"/>
  <c r="H16" i="1"/>
  <c r="G16" i="1"/>
  <c r="F16" i="1"/>
  <c r="E16" i="1"/>
  <c r="D16" i="1"/>
  <c r="C16" i="1"/>
  <c r="G82" i="1"/>
  <c r="F82" i="1"/>
  <c r="L82" i="1" s="1"/>
  <c r="E82" i="1"/>
  <c r="K82" i="1" s="1"/>
  <c r="D82" i="1"/>
  <c r="J82" i="1" s="1"/>
  <c r="C82" i="1"/>
  <c r="G81" i="1"/>
  <c r="F81" i="1"/>
  <c r="L81" i="1" s="1"/>
  <c r="E81" i="1"/>
  <c r="K81" i="1" s="1"/>
  <c r="D81" i="1"/>
  <c r="J81" i="1" s="1"/>
  <c r="C81" i="1"/>
  <c r="J80" i="1"/>
  <c r="G80" i="1"/>
  <c r="H80" i="1" s="1"/>
  <c r="F80" i="1"/>
  <c r="L80" i="1" s="1"/>
  <c r="E80" i="1"/>
  <c r="K80" i="1" s="1"/>
  <c r="D80" i="1"/>
  <c r="C80" i="1"/>
  <c r="J79" i="1"/>
  <c r="G79" i="1"/>
  <c r="F79" i="1"/>
  <c r="L79" i="1" s="1"/>
  <c r="E79" i="1"/>
  <c r="K79" i="1" s="1"/>
  <c r="D79" i="1"/>
  <c r="C79" i="1"/>
  <c r="L78" i="1"/>
  <c r="G78" i="1"/>
  <c r="F78" i="1"/>
  <c r="E78" i="1"/>
  <c r="K78" i="1" s="1"/>
  <c r="D78" i="1"/>
  <c r="J78" i="1" s="1"/>
  <c r="C78" i="1"/>
  <c r="G77" i="1"/>
  <c r="F77" i="1"/>
  <c r="L77" i="1" s="1"/>
  <c r="E77" i="1"/>
  <c r="K77" i="1" s="1"/>
  <c r="D77" i="1"/>
  <c r="J77" i="1" s="1"/>
  <c r="C77" i="1"/>
  <c r="J76" i="1"/>
  <c r="G76" i="1"/>
  <c r="H76" i="1" s="1"/>
  <c r="F76" i="1"/>
  <c r="L76" i="1" s="1"/>
  <c r="E76" i="1"/>
  <c r="K76" i="1" s="1"/>
  <c r="D76" i="1"/>
  <c r="C76" i="1"/>
  <c r="J75" i="1"/>
  <c r="G75" i="1"/>
  <c r="F75" i="1"/>
  <c r="L75" i="1" s="1"/>
  <c r="E75" i="1"/>
  <c r="K75" i="1" s="1"/>
  <c r="D75" i="1"/>
  <c r="C75" i="1"/>
  <c r="G74" i="1"/>
  <c r="F74" i="1"/>
  <c r="L74" i="1" s="1"/>
  <c r="E74" i="1"/>
  <c r="K74" i="1" s="1"/>
  <c r="D74" i="1"/>
  <c r="J74" i="1" s="1"/>
  <c r="C74" i="1"/>
  <c r="J73" i="1"/>
  <c r="G73" i="1"/>
  <c r="H73" i="1" s="1"/>
  <c r="F73" i="1"/>
  <c r="L73" i="1" s="1"/>
  <c r="E73" i="1"/>
  <c r="K73" i="1" s="1"/>
  <c r="D73" i="1"/>
  <c r="C73" i="1"/>
  <c r="G72" i="1"/>
  <c r="F72" i="1"/>
  <c r="L72" i="1" s="1"/>
  <c r="E72" i="1"/>
  <c r="K72" i="1" s="1"/>
  <c r="D72" i="1"/>
  <c r="J72" i="1" s="1"/>
  <c r="C72" i="1"/>
  <c r="G71" i="1"/>
  <c r="F71" i="1"/>
  <c r="L71" i="1" s="1"/>
  <c r="E71" i="1"/>
  <c r="K71" i="1" s="1"/>
  <c r="D71" i="1"/>
  <c r="J71" i="1" s="1"/>
  <c r="C71" i="1"/>
  <c r="G69" i="1"/>
  <c r="F69" i="1"/>
  <c r="D69" i="1"/>
  <c r="C69" i="1"/>
  <c r="G68" i="1"/>
  <c r="F68" i="1"/>
  <c r="D68" i="1"/>
  <c r="C68" i="1"/>
  <c r="I67" i="1"/>
  <c r="H67" i="1"/>
  <c r="G67" i="1"/>
  <c r="F67" i="1"/>
  <c r="E67" i="1"/>
  <c r="D67" i="1"/>
  <c r="C67" i="1"/>
  <c r="G66" i="1"/>
  <c r="F66" i="1"/>
  <c r="D66" i="1"/>
  <c r="C66" i="1"/>
  <c r="M65" i="1"/>
  <c r="L65" i="1"/>
  <c r="K65" i="1"/>
  <c r="G65" i="1"/>
  <c r="F65" i="1"/>
  <c r="E65" i="1"/>
  <c r="D65" i="1"/>
  <c r="C65" i="1"/>
  <c r="M64" i="1"/>
  <c r="L64" i="1"/>
  <c r="K64" i="1"/>
  <c r="I64" i="1"/>
  <c r="H64" i="1"/>
  <c r="G64" i="1"/>
  <c r="F64" i="1"/>
  <c r="D64" i="1"/>
  <c r="C64" i="1"/>
  <c r="I63" i="1"/>
  <c r="H63" i="1"/>
  <c r="G63" i="1"/>
  <c r="F63" i="1"/>
  <c r="E63" i="1"/>
  <c r="D63" i="1"/>
  <c r="C63" i="1"/>
  <c r="G62" i="1"/>
  <c r="F62" i="1"/>
  <c r="D62" i="1"/>
  <c r="C62" i="1"/>
  <c r="I61" i="1"/>
  <c r="H61" i="1"/>
  <c r="G61" i="1"/>
  <c r="F61" i="1"/>
  <c r="E61" i="1"/>
  <c r="D61" i="1"/>
  <c r="C61" i="1"/>
  <c r="I60" i="1"/>
  <c r="H60" i="1"/>
  <c r="G60" i="1"/>
  <c r="F60" i="1"/>
  <c r="E60" i="1"/>
  <c r="D60" i="1"/>
  <c r="C60" i="1"/>
  <c r="I59" i="1"/>
  <c r="H59" i="1"/>
  <c r="G59" i="1"/>
  <c r="F59" i="1"/>
  <c r="E59" i="1"/>
  <c r="C59" i="1"/>
  <c r="I58" i="1"/>
  <c r="H58" i="1"/>
  <c r="G58" i="1"/>
  <c r="F58" i="1"/>
  <c r="E58" i="1"/>
  <c r="D58" i="1"/>
  <c r="C58" i="1"/>
  <c r="M57" i="1"/>
  <c r="L57" i="1"/>
  <c r="K57" i="1"/>
  <c r="I57" i="1"/>
  <c r="H57" i="1"/>
  <c r="G57" i="1"/>
  <c r="F57" i="1"/>
  <c r="E57" i="1"/>
  <c r="D57" i="1"/>
  <c r="C57" i="1"/>
  <c r="H36" i="1" l="1"/>
  <c r="H33" i="1"/>
  <c r="H30" i="1"/>
  <c r="H38" i="1"/>
  <c r="H78" i="1"/>
  <c r="H82" i="1"/>
  <c r="H71" i="1"/>
  <c r="H74" i="1"/>
  <c r="H77" i="1"/>
  <c r="H81" i="1"/>
  <c r="H72" i="1"/>
  <c r="H75" i="1"/>
  <c r="H7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PALEONTOLOGIE</author>
  </authors>
  <commentList>
    <comment ref="G3" authorId="0" shapeId="0" xr:uid="{2982A5DB-3582-024A-BEFA-D7FE19706E33}">
      <text>
        <r>
          <rPr>
            <sz val="9"/>
            <color indexed="81"/>
            <rFont val="Geneva"/>
            <family val="2"/>
          </rPr>
          <t xml:space="preserve">13698 ou 3196-368
</t>
        </r>
      </text>
    </comment>
  </commentList>
</comments>
</file>

<file path=xl/sharedStrings.xml><?xml version="1.0" encoding="utf-8"?>
<sst xmlns="http://schemas.openxmlformats.org/spreadsheetml/2006/main" count="72" uniqueCount="43">
  <si>
    <t>Rock Creek</t>
  </si>
  <si>
    <t>NY 10612</t>
  </si>
  <si>
    <t>YA 368</t>
  </si>
  <si>
    <t>CH 12895</t>
  </si>
  <si>
    <t>Log10(E.h.o)</t>
  </si>
  <si>
    <t>Mesures</t>
  </si>
  <si>
    <t>n</t>
  </si>
  <si>
    <t>x</t>
  </si>
  <si>
    <t>min</t>
  </si>
  <si>
    <t>max</t>
  </si>
  <si>
    <t>s</t>
  </si>
  <si>
    <t>v</t>
  </si>
  <si>
    <t>D logx</t>
  </si>
  <si>
    <t>D logmin</t>
  </si>
  <si>
    <t>Dlogmax</t>
  </si>
  <si>
    <t>n=29</t>
  </si>
  <si>
    <t>NY 10588</t>
  </si>
  <si>
    <t>NY 10597</t>
  </si>
  <si>
    <t>NY 10606</t>
  </si>
  <si>
    <t>NY 10607</t>
  </si>
  <si>
    <t>NY 10610</t>
  </si>
  <si>
    <t>NY 10629</t>
  </si>
  <si>
    <t>YA 3196</t>
  </si>
  <si>
    <t>?</t>
  </si>
  <si>
    <t>Yale</t>
  </si>
  <si>
    <t>Harington</t>
  </si>
  <si>
    <t>n=32</t>
  </si>
  <si>
    <t>NY 10630</t>
  </si>
  <si>
    <t>NY 10628</t>
  </si>
  <si>
    <t>YA 13700</t>
  </si>
  <si>
    <t>FM 12895</t>
  </si>
  <si>
    <t>NMC 2381</t>
  </si>
  <si>
    <t>E.cf.scotti, n=5</t>
  </si>
  <si>
    <t xml:space="preserve"> 6 anc</t>
  </si>
  <si>
    <t>6 anc</t>
  </si>
  <si>
    <t>cab</t>
  </si>
  <si>
    <t>[34]</t>
  </si>
  <si>
    <t>Thistle Cr.</t>
  </si>
  <si>
    <t>n=5</t>
  </si>
  <si>
    <t>YG 148-2</t>
  </si>
  <si>
    <t>Slaton TMM 5249</t>
  </si>
  <si>
    <t>MC III</t>
  </si>
  <si>
    <t>MT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</si>
</sst>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7">
    <font>
      <sz val="9"/>
      <name val="Geneva"/>
    </font>
    <font>
      <sz val="9"/>
      <color indexed="81"/>
      <name val="Geneva"/>
      <family val="2"/>
    </font>
    <font>
      <sz val="8"/>
      <name val="Verdana"/>
      <family val="2"/>
    </font>
    <font>
      <sz val="14"/>
      <name val="Times New Roman"/>
      <family val="1"/>
    </font>
    <font>
      <sz val="14"/>
      <color indexed="10"/>
      <name val="Times New Roman"/>
      <family val="1"/>
    </font>
    <font>
      <b/>
      <sz val="14"/>
      <name val="Times New Roman"/>
      <family val="1"/>
    </font>
    <font>
      <b/>
      <sz val="14"/>
      <color rgb="FF00B05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horizontal="left" vertical="top"/>
    </xf>
    <xf numFmtId="165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165" fontId="4" fillId="0" borderId="0" xfId="0" applyNumberFormat="1" applyFont="1"/>
    <xf numFmtId="0" fontId="3" fillId="0" borderId="0" xfId="0" applyFont="1" applyAlignment="1">
      <alignment horizontal="center" vertical="top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164" fontId="4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center"/>
    </xf>
    <xf numFmtId="165" fontId="3" fillId="0" borderId="0" xfId="0" applyNumberFormat="1" applyFont="1"/>
    <xf numFmtId="2" fontId="3" fillId="0" borderId="0" xfId="0" applyNumberFormat="1" applyFont="1"/>
    <xf numFmtId="0" fontId="6" fillId="0" borderId="0" xfId="0" applyFont="1" applyAlignment="1">
      <alignment horizontal="left" vertical="top"/>
    </xf>
    <xf numFmtId="165" fontId="6" fillId="0" borderId="0" xfId="0" applyNumberFormat="1" applyFont="1"/>
    <xf numFmtId="0" fontId="6" fillId="0" borderId="0" xfId="0" applyFont="1" applyAlignment="1">
      <alignment horizontal="left"/>
    </xf>
    <xf numFmtId="164" fontId="6" fillId="0" borderId="0" xfId="0" applyNumberFormat="1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744222255995294E-2"/>
          <c:y val="5.5555593231603501E-2"/>
          <c:w val="0.69613889763779524"/>
          <c:h val="0.850000576443533"/>
        </c:manualLayout>
      </c:layout>
      <c:lineChart>
        <c:grouping val="standard"/>
        <c:varyColors val="0"/>
        <c:ser>
          <c:idx val="0"/>
          <c:order val="0"/>
          <c:tx>
            <c:strRef>
              <c:f>Feuil1!$C$16</c:f>
              <c:strCache>
                <c:ptCount val="1"/>
                <c:pt idx="0">
                  <c:v>NY 10588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Feuil1!$C$17:$C$26</c:f>
              <c:numCache>
                <c:formatCode>0.000</c:formatCode>
                <c:ptCount val="10"/>
                <c:pt idx="5">
                  <c:v>0.11067897447609365</c:v>
                </c:pt>
                <c:pt idx="6">
                  <c:v>0.13023154276773741</c:v>
                </c:pt>
                <c:pt idx="7">
                  <c:v>0.1200259370991752</c:v>
                </c:pt>
                <c:pt idx="8">
                  <c:v>0.10903406376000269</c:v>
                </c:pt>
                <c:pt idx="9">
                  <c:v>9.9915523147781515E-2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8E-FA4A-A998-A0AF6DFD9163}"/>
            </c:ext>
          </c:extLst>
        </c:ser>
        <c:ser>
          <c:idx val="1"/>
          <c:order val="1"/>
          <c:tx>
            <c:strRef>
              <c:f>Feuil1!$D$16</c:f>
              <c:strCache>
                <c:ptCount val="1"/>
                <c:pt idx="0">
                  <c:v>NY 10606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Feuil1!$D$17:$D$26</c:f>
              <c:numCache>
                <c:formatCode>0.000</c:formatCode>
                <c:ptCount val="10"/>
                <c:pt idx="0">
                  <c:v>5.1112947950866516E-2</c:v>
                </c:pt>
                <c:pt idx="1">
                  <c:v>0.1785316494254876</c:v>
                </c:pt>
                <c:pt idx="2">
                  <c:v>0.11814611357401517</c:v>
                </c:pt>
                <c:pt idx="3">
                  <c:v>0.11951729340514428</c:v>
                </c:pt>
                <c:pt idx="4">
                  <c:v>0.10300897612977034</c:v>
                </c:pt>
                <c:pt idx="5">
                  <c:v>0.12771231377487413</c:v>
                </c:pt>
                <c:pt idx="6">
                  <c:v>0.16241622613913864</c:v>
                </c:pt>
                <c:pt idx="7">
                  <c:v>0.13102132140063838</c:v>
                </c:pt>
                <c:pt idx="8">
                  <c:v>0.12282234824563609</c:v>
                </c:pt>
                <c:pt idx="9">
                  <c:v>0.10917024587294333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8E-FA4A-A998-A0AF6DFD9163}"/>
            </c:ext>
          </c:extLst>
        </c:ser>
        <c:ser>
          <c:idx val="2"/>
          <c:order val="2"/>
          <c:tx>
            <c:strRef>
              <c:f>Feuil1!$E$16</c:f>
              <c:strCache>
                <c:ptCount val="1"/>
                <c:pt idx="0">
                  <c:v>NY 10610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Feuil1!$E$17:$E$26</c:f>
              <c:numCache>
                <c:formatCode>0.000</c:formatCode>
                <c:ptCount val="10"/>
                <c:pt idx="0">
                  <c:v>4.3704760103008944E-2</c:v>
                </c:pt>
                <c:pt idx="1">
                  <c:v>0.16753626512402442</c:v>
                </c:pt>
                <c:pt idx="2">
                  <c:v>0.14081009820995893</c:v>
                </c:pt>
                <c:pt idx="3">
                  <c:v>0.1116919558931877</c:v>
                </c:pt>
                <c:pt idx="4">
                  <c:v>0.10300897612977034</c:v>
                </c:pt>
                <c:pt idx="5">
                  <c:v>0.12771231377487413</c:v>
                </c:pt>
                <c:pt idx="6">
                  <c:v>0.14662195895590679</c:v>
                </c:pt>
                <c:pt idx="7">
                  <c:v>0.11442205958117668</c:v>
                </c:pt>
                <c:pt idx="8">
                  <c:v>0.10197220927251593</c:v>
                </c:pt>
                <c:pt idx="9">
                  <c:v>9.3182140488813126E-2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8E-FA4A-A998-A0AF6DFD9163}"/>
            </c:ext>
          </c:extLst>
        </c:ser>
        <c:ser>
          <c:idx val="3"/>
          <c:order val="3"/>
          <c:tx>
            <c:strRef>
              <c:f>Feuil1!$F$16</c:f>
              <c:strCache>
                <c:ptCount val="1"/>
                <c:pt idx="0">
                  <c:v>NY 10629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Feuil1!$F$17:$F$26</c:f>
              <c:numCache>
                <c:formatCode>0.000</c:formatCode>
                <c:ptCount val="10"/>
                <c:pt idx="0">
                  <c:v>5.2030148887140193E-2</c:v>
                </c:pt>
                <c:pt idx="1">
                  <c:v>0.1446733821645203</c:v>
                </c:pt>
                <c:pt idx="2">
                  <c:v>0.14810933695145834</c:v>
                </c:pt>
                <c:pt idx="3">
                  <c:v>0.12720412207143528</c:v>
                </c:pt>
                <c:pt idx="4">
                  <c:v>0.12783255985480246</c:v>
                </c:pt>
                <c:pt idx="5">
                  <c:v>0.13598483974086384</c:v>
                </c:pt>
                <c:pt idx="6">
                  <c:v>0.15459088862718207</c:v>
                </c:pt>
                <c:pt idx="7">
                  <c:v>0.13102132140063838</c:v>
                </c:pt>
                <c:pt idx="8">
                  <c:v>0.12282234824563609</c:v>
                </c:pt>
                <c:pt idx="9">
                  <c:v>0.11307696920575228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8E-FA4A-A998-A0AF6DFD9163}"/>
            </c:ext>
          </c:extLst>
        </c:ser>
        <c:ser>
          <c:idx val="4"/>
          <c:order val="4"/>
          <c:tx>
            <c:strRef>
              <c:f>Feuil1!$G$16</c:f>
              <c:strCache>
                <c:ptCount val="1"/>
                <c:pt idx="0">
                  <c:v>YA 368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Feuil1!$G$17:$G$26</c:f>
              <c:numCache>
                <c:formatCode>0.000</c:formatCode>
                <c:ptCount val="10"/>
                <c:pt idx="0">
                  <c:v>6.7333299336023611E-2</c:v>
                </c:pt>
                <c:pt idx="1">
                  <c:v>0.19972094849542588</c:v>
                </c:pt>
                <c:pt idx="2">
                  <c:v>0.17884395392762698</c:v>
                </c:pt>
                <c:pt idx="3">
                  <c:v>0.13475725996188115</c:v>
                </c:pt>
                <c:pt idx="4">
                  <c:v>0.13382292354398984</c:v>
                </c:pt>
                <c:pt idx="5">
                  <c:v>0.14410272996304352</c:v>
                </c:pt>
                <c:pt idx="6">
                  <c:v>0.16241622613913864</c:v>
                </c:pt>
                <c:pt idx="7">
                  <c:v>0.14174518679241155</c:v>
                </c:pt>
                <c:pt idx="8">
                  <c:v>0.13618630980361757</c:v>
                </c:pt>
                <c:pt idx="9">
                  <c:v>0.13948216014178216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8E-FA4A-A998-A0AF6DFD9163}"/>
            </c:ext>
          </c:extLst>
        </c:ser>
        <c:ser>
          <c:idx val="5"/>
          <c:order val="5"/>
          <c:tx>
            <c:strRef>
              <c:f>Feuil1!$H$16</c:f>
              <c:strCache>
                <c:ptCount val="1"/>
                <c:pt idx="0">
                  <c:v>YA 3196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Feuil1!$H$17:$H$26</c:f>
              <c:numCache>
                <c:formatCode>0.000</c:formatCode>
                <c:ptCount val="10"/>
                <c:pt idx="0">
                  <c:v>2.6559330344991583E-2</c:v>
                </c:pt>
                <c:pt idx="1">
                  <c:v>0.14701459797942285</c:v>
                </c:pt>
                <c:pt idx="2">
                  <c:v>0.14081009820995893</c:v>
                </c:pt>
                <c:pt idx="3">
                  <c:v>9.5605135999732749E-2</c:v>
                </c:pt>
                <c:pt idx="4">
                  <c:v>0.10300897612977034</c:v>
                </c:pt>
                <c:pt idx="5">
                  <c:v>0.10190505016858853</c:v>
                </c:pt>
                <c:pt idx="6">
                  <c:v>0.1157961841888655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8E-FA4A-A998-A0AF6DFD9163}"/>
            </c:ext>
          </c:extLst>
        </c:ser>
        <c:ser>
          <c:idx val="6"/>
          <c:order val="6"/>
          <c:tx>
            <c:strRef>
              <c:f>Feuil1!$I$16</c:f>
              <c:strCache>
                <c:ptCount val="1"/>
                <c:pt idx="0">
                  <c:v>NY 10597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Feuil1!$I$17:$I$26</c:f>
              <c:numCache>
                <c:formatCode>0.000</c:formatCode>
                <c:ptCount val="10"/>
                <c:pt idx="0">
                  <c:v>4.0893782769180653E-2</c:v>
                </c:pt>
                <c:pt idx="1">
                  <c:v>0.13277415886481259</c:v>
                </c:pt>
                <c:pt idx="2">
                  <c:v>0.11814611357401517</c:v>
                </c:pt>
                <c:pt idx="3">
                  <c:v>8.7332610033743041E-2</c:v>
                </c:pt>
                <c:pt idx="4">
                  <c:v>9.0043998965402716E-2</c:v>
                </c:pt>
                <c:pt idx="5">
                  <c:v>9.2950207515662076E-2</c:v>
                </c:pt>
                <c:pt idx="6">
                  <c:v>0.10707511841016815</c:v>
                </c:pt>
                <c:pt idx="7">
                  <c:v>0.11442205958117668</c:v>
                </c:pt>
                <c:pt idx="8">
                  <c:v>0.10903406376000269</c:v>
                </c:pt>
                <c:pt idx="9">
                  <c:v>0.1065461020467946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8E-FA4A-A998-A0AF6DFD9163}"/>
            </c:ext>
          </c:extLst>
        </c:ser>
        <c:ser>
          <c:idx val="7"/>
          <c:order val="7"/>
          <c:tx>
            <c:strRef>
              <c:f>Feuil1!$J$16</c:f>
              <c:strCache>
                <c:ptCount val="1"/>
                <c:pt idx="0">
                  <c:v>NY 10607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Feuil1!$J$17:$J$26</c:f>
              <c:numCache>
                <c:formatCode>0.000</c:formatCode>
                <c:ptCount val="10"/>
                <c:pt idx="0">
                  <c:v>4.0893782769180653E-2</c:v>
                </c:pt>
                <c:pt idx="1">
                  <c:v>0.15625525471433543</c:v>
                </c:pt>
                <c:pt idx="2">
                  <c:v>0.13338608013075204</c:v>
                </c:pt>
                <c:pt idx="3">
                  <c:v>0.11951729340514428</c:v>
                </c:pt>
                <c:pt idx="4">
                  <c:v>0.13382292354398984</c:v>
                </c:pt>
                <c:pt idx="5">
                  <c:v>0.14410272996304352</c:v>
                </c:pt>
                <c:pt idx="6">
                  <c:v>0.15852118225561451</c:v>
                </c:pt>
                <c:pt idx="7">
                  <c:v>0.16242978565226251</c:v>
                </c:pt>
                <c:pt idx="8">
                  <c:v>0.1529664899685006</c:v>
                </c:pt>
                <c:pt idx="9">
                  <c:v>0.13210020651918275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98E-FA4A-A998-A0AF6DFD9163}"/>
            </c:ext>
          </c:extLst>
        </c:ser>
        <c:ser>
          <c:idx val="8"/>
          <c:order val="8"/>
          <c:tx>
            <c:strRef>
              <c:f>Feuil1!$K$16</c:f>
              <c:strCache>
                <c:ptCount val="1"/>
                <c:pt idx="0">
                  <c:v>NY 10612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Feuil1!$K$17:$K$26</c:f>
              <c:numCache>
                <c:formatCode>0.000</c:formatCode>
                <c:ptCount val="10"/>
                <c:pt idx="3">
                  <c:v>0.11951729340514428</c:v>
                </c:pt>
                <c:pt idx="4">
                  <c:v>0.1625946661140143</c:v>
                </c:pt>
                <c:pt idx="5">
                  <c:v>0.16758382581256637</c:v>
                </c:pt>
                <c:pt idx="6">
                  <c:v>0.17010305480542964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98E-FA4A-A998-A0AF6DFD9163}"/>
            </c:ext>
          </c:extLst>
        </c:ser>
        <c:ser>
          <c:idx val="9"/>
          <c:order val="9"/>
          <c:tx>
            <c:strRef>
              <c:f>Feuil1!$L$16</c:f>
              <c:strCache>
                <c:ptCount val="1"/>
                <c:pt idx="0">
                  <c:v>CH 12895</c:v>
                </c:pt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Feuil1!$L$17:$L$26</c:f>
              <c:numCache>
                <c:formatCode>0.000</c:formatCode>
                <c:ptCount val="10"/>
                <c:pt idx="0">
                  <c:v>6.6447887241568804E-2</c:v>
                </c:pt>
                <c:pt idx="1">
                  <c:v>0.2028120254725676</c:v>
                </c:pt>
                <c:pt idx="2">
                  <c:v>0.1623497760660686</c:v>
                </c:pt>
                <c:pt idx="3">
                  <c:v>0.13475725996188115</c:v>
                </c:pt>
                <c:pt idx="4">
                  <c:v>0.15131365570432531</c:v>
                </c:pt>
                <c:pt idx="5">
                  <c:v>0.18256098178221913</c:v>
                </c:pt>
                <c:pt idx="6">
                  <c:v>0.16241622613913864</c:v>
                </c:pt>
                <c:pt idx="7">
                  <c:v>0.17241400655886352</c:v>
                </c:pt>
                <c:pt idx="8">
                  <c:v>0.16174041427600572</c:v>
                </c:pt>
                <c:pt idx="9">
                  <c:v>0.15623388623590206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98E-FA4A-A998-A0AF6DFD9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645320"/>
        <c:axId val="364919384"/>
      </c:lineChart>
      <c:catAx>
        <c:axId val="3666453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64919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4919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66645320"/>
        <c:crosses val="autoZero"/>
        <c:crossBetween val="midCat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125459317585303"/>
          <c:y val="0.28611130514275801"/>
          <c:w val="0.1678574278215223"/>
          <c:h val="0.3916669322828050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/>
    <c:pageMargins b="1" l="0.75" r="0.75" t="1" header="0.4921259845" footer="0.4921259845"/>
    <c:pageSetup paperSize="0" orientation="landscape" horizontalDpi="-4" vertic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744222255995294E-2"/>
          <c:y val="5.5555593231603501E-2"/>
          <c:w val="0.69613889763779524"/>
          <c:h val="0.850000576443533"/>
        </c:manualLayout>
      </c:layout>
      <c:lineChart>
        <c:grouping val="standard"/>
        <c:varyColors val="0"/>
        <c:ser>
          <c:idx val="0"/>
          <c:order val="0"/>
          <c:tx>
            <c:strRef>
              <c:f>Feuil1!$C$57</c:f>
              <c:strCache>
                <c:ptCount val="1"/>
                <c:pt idx="0">
                  <c:v>NY 10629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Feuil1!$B$58:$B$67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Feuil1!$C$58:$C$67</c:f>
              <c:numCache>
                <c:formatCode>0.000</c:formatCode>
                <c:ptCount val="10"/>
                <c:pt idx="0">
                  <c:v>5.6119272879558757E-2</c:v>
                </c:pt>
                <c:pt idx="1">
                  <c:v>0.14172339628837993</c:v>
                </c:pt>
                <c:pt idx="2">
                  <c:v>0.13939465301926979</c:v>
                </c:pt>
                <c:pt idx="3">
                  <c:v>0.16994714986826431</c:v>
                </c:pt>
                <c:pt idx="4">
                  <c:v>0.13310274645914832</c:v>
                </c:pt>
                <c:pt idx="5">
                  <c:v>0.14823928629500349</c:v>
                </c:pt>
                <c:pt idx="6">
                  <c:v>0.18068701074483018</c:v>
                </c:pt>
                <c:pt idx="7">
                  <c:v>0.14333223556730545</c:v>
                </c:pt>
                <c:pt idx="8">
                  <c:v>0.13017263442318661</c:v>
                </c:pt>
                <c:pt idx="9">
                  <c:v>0.13940207692001927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78-B343-A972-31E6BD928E67}"/>
            </c:ext>
          </c:extLst>
        </c:ser>
        <c:ser>
          <c:idx val="1"/>
          <c:order val="1"/>
          <c:tx>
            <c:strRef>
              <c:f>Feuil1!$D$57</c:f>
              <c:strCache>
                <c:ptCount val="1"/>
                <c:pt idx="0">
                  <c:v>NY 10630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Feuil1!$B$58:$B$67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Feuil1!$D$58:$D$67</c:f>
              <c:numCache>
                <c:formatCode>0.000</c:formatCode>
                <c:ptCount val="10"/>
                <c:pt idx="0">
                  <c:v>7.130594196038631E-2</c:v>
                </c:pt>
                <c:pt idx="1">
                  <c:v>0.123</c:v>
                </c:pt>
                <c:pt idx="2">
                  <c:v>0.12680552571124926</c:v>
                </c:pt>
                <c:pt idx="3">
                  <c:v>0.13945782772036397</c:v>
                </c:pt>
                <c:pt idx="4">
                  <c:v>0.11421740229877453</c:v>
                </c:pt>
                <c:pt idx="5">
                  <c:v>0.12341570256997114</c:v>
                </c:pt>
                <c:pt idx="6">
                  <c:v>0.15720591489530733</c:v>
                </c:pt>
                <c:pt idx="7">
                  <c:v>0.12214293649736718</c:v>
                </c:pt>
                <c:pt idx="8">
                  <c:v>0.10214391082294294</c:v>
                </c:pt>
                <c:pt idx="9">
                  <c:v>0.11457849319498714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78-B343-A972-31E6BD928E67}"/>
            </c:ext>
          </c:extLst>
        </c:ser>
        <c:ser>
          <c:idx val="2"/>
          <c:order val="2"/>
          <c:tx>
            <c:strRef>
              <c:f>Feuil1!$E$57</c:f>
              <c:strCache>
                <c:ptCount val="1"/>
                <c:pt idx="0">
                  <c:v>NY 10628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Feuil1!$B$58:$B$67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Feuil1!$E$58:$E$67</c:f>
              <c:numCache>
                <c:formatCode>0.000</c:formatCode>
                <c:ptCount val="10"/>
                <c:pt idx="0">
                  <c:v>6.3778986103522062E-2</c:v>
                </c:pt>
                <c:pt idx="1">
                  <c:v>0.18255965025978504</c:v>
                </c:pt>
                <c:pt idx="2">
                  <c:v>0.1406337251348182</c:v>
                </c:pt>
                <c:pt idx="3">
                  <c:v>0.16994714986826431</c:v>
                </c:pt>
                <c:pt idx="5">
                  <c:v>0.16403355347823534</c:v>
                </c:pt>
                <c:pt idx="7">
                  <c:v>0.12214293649736718</c:v>
                </c:pt>
                <c:pt idx="9">
                  <c:v>0.12716762050300767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78-B343-A972-31E6BD928E67}"/>
            </c:ext>
          </c:extLst>
        </c:ser>
        <c:ser>
          <c:idx val="3"/>
          <c:order val="3"/>
          <c:tx>
            <c:strRef>
              <c:f>Feuil1!$F$57</c:f>
              <c:strCache>
                <c:ptCount val="1"/>
                <c:pt idx="0">
                  <c:v>NY 10588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Feuil1!$B$58:$B$67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Feuil1!$F$58:$F$67</c:f>
              <c:numCache>
                <c:formatCode>0.000</c:formatCode>
                <c:ptCount val="10"/>
                <c:pt idx="0">
                  <c:v>7.130594196038631E-2</c:v>
                </c:pt>
                <c:pt idx="1">
                  <c:v>0.17127863985009606</c:v>
                </c:pt>
                <c:pt idx="2">
                  <c:v>0.17511020528580423</c:v>
                </c:pt>
                <c:pt idx="3">
                  <c:v>0.15496999389861155</c:v>
                </c:pt>
                <c:pt idx="4">
                  <c:v>0.13310274645914832</c:v>
                </c:pt>
                <c:pt idx="5">
                  <c:v>0.11913690459069626</c:v>
                </c:pt>
                <c:pt idx="6">
                  <c:v>0.1366193841135297</c:v>
                </c:pt>
                <c:pt idx="7">
                  <c:v>0.12214293649736718</c:v>
                </c:pt>
                <c:pt idx="8">
                  <c:v>0.10214391082294294</c:v>
                </c:pt>
                <c:pt idx="9">
                  <c:v>0.10161351603061952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78-B343-A972-31E6BD928E67}"/>
            </c:ext>
          </c:extLst>
        </c:ser>
        <c:ser>
          <c:idx val="4"/>
          <c:order val="4"/>
          <c:tx>
            <c:strRef>
              <c:f>Feuil1!$G$57</c:f>
              <c:strCache>
                <c:ptCount val="1"/>
                <c:pt idx="0">
                  <c:v>YA 13700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Feuil1!$B$58:$B$67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Feuil1!$G$58:$G$67</c:f>
              <c:numCache>
                <c:formatCode>0.000</c:formatCode>
                <c:ptCount val="10"/>
                <c:pt idx="0">
                  <c:v>5.3794765196920835E-2</c:v>
                </c:pt>
                <c:pt idx="1">
                  <c:v>0.15969676730028093</c:v>
                </c:pt>
                <c:pt idx="2">
                  <c:v>0.15162910943628138</c:v>
                </c:pt>
                <c:pt idx="3">
                  <c:v>0.11925444163207688</c:v>
                </c:pt>
                <c:pt idx="4">
                  <c:v>0.10445756500961823</c:v>
                </c:pt>
                <c:pt idx="5">
                  <c:v>0.14823928629500349</c:v>
                </c:pt>
                <c:pt idx="6">
                  <c:v>0.15800942017890818</c:v>
                </c:pt>
                <c:pt idx="7">
                  <c:v>0.12214293649736718</c:v>
                </c:pt>
                <c:pt idx="8">
                  <c:v>0.10932249545006645</c:v>
                </c:pt>
                <c:pt idx="9">
                  <c:v>0.10161351603061952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78-B343-A972-31E6BD928E67}"/>
            </c:ext>
          </c:extLst>
        </c:ser>
        <c:ser>
          <c:idx val="5"/>
          <c:order val="5"/>
          <c:tx>
            <c:strRef>
              <c:f>Feuil1!$H$57</c:f>
              <c:strCache>
                <c:ptCount val="1"/>
                <c:pt idx="0">
                  <c:v>FM 12895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Feuil1!$B$58:$B$67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Feuil1!$H$58:$H$67</c:f>
              <c:numCache>
                <c:formatCode>0.000</c:formatCode>
                <c:ptCount val="10"/>
                <c:pt idx="0">
                  <c:v>4.6745646804741803E-2</c:v>
                </c:pt>
                <c:pt idx="1">
                  <c:v>0.19355503456124823</c:v>
                </c:pt>
                <c:pt idx="2">
                  <c:v>0.15162910943628138</c:v>
                </c:pt>
                <c:pt idx="3">
                  <c:v>0.14728316523232055</c:v>
                </c:pt>
                <c:pt idx="5">
                  <c:v>0.15620821596627876</c:v>
                </c:pt>
                <c:pt idx="6">
                  <c:v>0.17300018207853918</c:v>
                </c:pt>
                <c:pt idx="9">
                  <c:v>0.15130130021972699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78-B343-A972-31E6BD928E67}"/>
            </c:ext>
          </c:extLst>
        </c:ser>
        <c:ser>
          <c:idx val="6"/>
          <c:order val="6"/>
          <c:tx>
            <c:strRef>
              <c:f>Feuil1!$I$57</c:f>
              <c:strCache>
                <c:ptCount val="1"/>
                <c:pt idx="0">
                  <c:v>NMC 2381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numRef>
              <c:f>Feuil1!$B$58:$B$67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Feuil1!$I$58:$I$67</c:f>
              <c:numCache>
                <c:formatCode>0.000</c:formatCode>
                <c:ptCount val="10"/>
                <c:pt idx="0">
                  <c:v>3.877671713346631E-2</c:v>
                </c:pt>
                <c:pt idx="1">
                  <c:v>0.18255965025978504</c:v>
                </c:pt>
                <c:pt idx="2">
                  <c:v>0.18639121569549322</c:v>
                </c:pt>
                <c:pt idx="3">
                  <c:v>0.16252313178905742</c:v>
                </c:pt>
                <c:pt idx="5">
                  <c:v>0.15224202874867743</c:v>
                </c:pt>
                <c:pt idx="6">
                  <c:v>0.15720591489530733</c:v>
                </c:pt>
                <c:pt idx="9">
                  <c:v>0.1081443831895772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278-B343-A972-31E6BD928E67}"/>
            </c:ext>
          </c:extLst>
        </c:ser>
        <c:ser>
          <c:idx val="7"/>
          <c:order val="7"/>
          <c:tx>
            <c:strRef>
              <c:f>Feuil1!$J$57</c:f>
              <c:strCache>
                <c:ptCount val="1"/>
                <c:pt idx="0">
                  <c:v>Slaton TMM 5249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triangle"/>
            <c:size val="7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Feuil1!$B$58:$B$67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Feuil1!$J$58:$J$67</c:f>
              <c:numCache>
                <c:formatCode>0.000</c:formatCode>
                <c:ptCount val="10"/>
                <c:pt idx="0">
                  <c:v>4.8322035039696676E-2</c:v>
                </c:pt>
                <c:pt idx="1">
                  <c:v>0.15497612862769672</c:v>
                </c:pt>
                <c:pt idx="3">
                  <c:v>0.14416992980817755</c:v>
                </c:pt>
                <c:pt idx="6">
                  <c:v>0.13577527406761436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22-1D41-8FE8-963BBD6F5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645320"/>
        <c:axId val="364919384"/>
      </c:lineChart>
      <c:catAx>
        <c:axId val="3666453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64919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4919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66645320"/>
        <c:crosses val="autoZero"/>
        <c:crossBetween val="midCat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125459317585303"/>
          <c:y val="2.2111338582677165E-2"/>
          <c:w val="0.16814687664041994"/>
          <c:h val="0.9627754330708661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/>
    <c:pageMargins b="1" l="0.75" r="0.75" t="1" header="0.4921259845" footer="0.4921259845"/>
    <c:pageSetup paperSize="0" orientation="landscape" horizontalDpi="-4" vertic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744222255995294E-2"/>
          <c:y val="5.5555593231603501E-2"/>
          <c:w val="0.69613889763779524"/>
          <c:h val="0.850000576443533"/>
        </c:manualLayout>
      </c:layout>
      <c:lineChart>
        <c:grouping val="standard"/>
        <c:varyColors val="0"/>
        <c:ser>
          <c:idx val="0"/>
          <c:order val="0"/>
          <c:tx>
            <c:strRef>
              <c:f>Feuil1!$J$29</c:f>
              <c:strCache>
                <c:ptCount val="1"/>
                <c:pt idx="0">
                  <c:v>n=5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Feuil1!$I$30:$I$39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Feuil1!$J$30:$J$39</c:f>
              <c:numCache>
                <c:formatCode>0.000</c:formatCode>
                <c:ptCount val="10"/>
                <c:pt idx="0">
                  <c:v>4.834966514877248E-2</c:v>
                </c:pt>
                <c:pt idx="1">
                  <c:v>0.16798146709217954</c:v>
                </c:pt>
                <c:pt idx="2">
                  <c:v>0.14578690103242709</c:v>
                </c:pt>
                <c:pt idx="3">
                  <c:v>0.11796346533652247</c:v>
                </c:pt>
                <c:pt idx="4">
                  <c:v>0.1143554860466951</c:v>
                </c:pt>
                <c:pt idx="5">
                  <c:v>0.12491941359070391</c:v>
                </c:pt>
                <c:pt idx="6">
                  <c:v>0.14568265336085062</c:v>
                </c:pt>
                <c:pt idx="7">
                  <c:v>0.12775183683579128</c:v>
                </c:pt>
                <c:pt idx="8">
                  <c:v>0.11873163214348148</c:v>
                </c:pt>
                <c:pt idx="9">
                  <c:v>0.11125820413460819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7B-6F45-A5E1-A1EA60642552}"/>
            </c:ext>
          </c:extLst>
        </c:ser>
        <c:ser>
          <c:idx val="1"/>
          <c:order val="1"/>
          <c:tx>
            <c:strRef>
              <c:f>Feuil1!$K$29</c:f>
              <c:strCache>
                <c:ptCount val="1"/>
                <c:pt idx="0">
                  <c:v>D logmin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Feuil1!$I$30:$I$39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Feuil1!$K$30:$K$39</c:f>
              <c:numCache>
                <c:formatCode>0.000</c:formatCode>
                <c:ptCount val="10"/>
                <c:pt idx="0">
                  <c:v>2.6559330344991583E-2</c:v>
                </c:pt>
                <c:pt idx="1">
                  <c:v>0.1446733821645203</c:v>
                </c:pt>
                <c:pt idx="2">
                  <c:v>0.11814611357401517</c:v>
                </c:pt>
                <c:pt idx="3">
                  <c:v>9.5605135999732749E-2</c:v>
                </c:pt>
                <c:pt idx="4">
                  <c:v>0.10300897612977034</c:v>
                </c:pt>
                <c:pt idx="5">
                  <c:v>0.10190505016858853</c:v>
                </c:pt>
                <c:pt idx="6">
                  <c:v>0.1157961841888655</c:v>
                </c:pt>
                <c:pt idx="7">
                  <c:v>0.11442205958117668</c:v>
                </c:pt>
                <c:pt idx="8">
                  <c:v>0.10197220927251593</c:v>
                </c:pt>
                <c:pt idx="9">
                  <c:v>9.3182140488813126E-2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7B-6F45-A5E1-A1EA60642552}"/>
            </c:ext>
          </c:extLst>
        </c:ser>
        <c:ser>
          <c:idx val="2"/>
          <c:order val="2"/>
          <c:tx>
            <c:strRef>
              <c:f>Feuil1!$L$29</c:f>
              <c:strCache>
                <c:ptCount val="1"/>
                <c:pt idx="0">
                  <c:v>Dlogmax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Feuil1!$I$30:$I$39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Feuil1!$L$30:$L$39</c:f>
              <c:numCache>
                <c:formatCode>0.000</c:formatCode>
                <c:ptCount val="10"/>
                <c:pt idx="0">
                  <c:v>6.7333299336023611E-2</c:v>
                </c:pt>
                <c:pt idx="1">
                  <c:v>0.19972094849542588</c:v>
                </c:pt>
                <c:pt idx="2">
                  <c:v>0.17884395392762698</c:v>
                </c:pt>
                <c:pt idx="3">
                  <c:v>0.13475725996188115</c:v>
                </c:pt>
                <c:pt idx="4">
                  <c:v>0.13382292354398984</c:v>
                </c:pt>
                <c:pt idx="5">
                  <c:v>0.14410272996304352</c:v>
                </c:pt>
                <c:pt idx="6">
                  <c:v>0.16241622613913864</c:v>
                </c:pt>
                <c:pt idx="7">
                  <c:v>0.14174518679241155</c:v>
                </c:pt>
                <c:pt idx="8">
                  <c:v>0.13618630980361757</c:v>
                </c:pt>
                <c:pt idx="9">
                  <c:v>0.13948216014178216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7B-6F45-A5E1-A1EA60642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645320"/>
        <c:axId val="364919384"/>
      </c:lineChart>
      <c:catAx>
        <c:axId val="3666453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64919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4919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66645320"/>
        <c:crosses val="autoZero"/>
        <c:crossBetween val="midCat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125459317585303"/>
          <c:y val="0.28611130514275801"/>
          <c:w val="0.1678574278215223"/>
          <c:h val="0.3916669322828050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/>
    <c:pageMargins b="1" l="0.75" r="0.75" t="1" header="0.4921259845" footer="0.4921259845"/>
    <c:pageSetup paperSize="0" orientation="landscape" horizontalDpi="-4" vertic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744222255995294E-2"/>
          <c:y val="5.5555593231603501E-2"/>
          <c:w val="0.69613889763779524"/>
          <c:h val="0.850000576443533"/>
        </c:manualLayout>
      </c:layout>
      <c:lineChart>
        <c:grouping val="standard"/>
        <c:varyColors val="0"/>
        <c:ser>
          <c:idx val="0"/>
          <c:order val="0"/>
          <c:tx>
            <c:strRef>
              <c:f>Feuil1!$J$70</c:f>
              <c:strCache>
                <c:ptCount val="1"/>
                <c:pt idx="0">
                  <c:v>D logx</c:v>
                </c:pt>
              </c:strCache>
            </c:strRef>
          </c:tx>
          <c:spPr>
            <a:ln w="3175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Feuil1!$I$71:$I$80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 anc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Feuil1!$J$71:$J$80</c:f>
              <c:numCache>
                <c:formatCode>0.000</c:formatCode>
                <c:ptCount val="10"/>
                <c:pt idx="0">
                  <c:v>5.7552043691756261E-2</c:v>
                </c:pt>
                <c:pt idx="1">
                  <c:v>0.17222999725551147</c:v>
                </c:pt>
                <c:pt idx="2">
                  <c:v>0.15352071381299148</c:v>
                </c:pt>
                <c:pt idx="3">
                  <c:v>0.15224028986548599</c:v>
                </c:pt>
                <c:pt idx="4">
                  <c:v>0.12139598692589781</c:v>
                </c:pt>
                <c:pt idx="5">
                  <c:v>0.14477875418549679</c:v>
                </c:pt>
                <c:pt idx="6">
                  <c:v>0.16067708508934442</c:v>
                </c:pt>
                <c:pt idx="7">
                  <c:v>0.12646431028000982</c:v>
                </c:pt>
                <c:pt idx="8">
                  <c:v>0.11109875347586939</c:v>
                </c:pt>
                <c:pt idx="9">
                  <c:v>0.12091867122600619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FE-AC48-A9BD-52E537DAC7A8}"/>
            </c:ext>
          </c:extLst>
        </c:ser>
        <c:ser>
          <c:idx val="1"/>
          <c:order val="1"/>
          <c:tx>
            <c:strRef>
              <c:f>Feuil1!$K$70</c:f>
              <c:strCache>
                <c:ptCount val="1"/>
                <c:pt idx="0">
                  <c:v>D logmin</c:v>
                </c:pt>
              </c:strCache>
            </c:strRef>
          </c:tx>
          <c:spPr>
            <a:ln w="127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Feuil1!$I$71:$I$80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 anc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Feuil1!$K$71:$K$80</c:f>
              <c:numCache>
                <c:formatCode>0.000</c:formatCode>
                <c:ptCount val="10"/>
                <c:pt idx="0">
                  <c:v>3.877671713346631E-2</c:v>
                </c:pt>
                <c:pt idx="1">
                  <c:v>0.14172339628837993</c:v>
                </c:pt>
                <c:pt idx="2">
                  <c:v>0.12680552571124926</c:v>
                </c:pt>
                <c:pt idx="3">
                  <c:v>0.11925444163207688</c:v>
                </c:pt>
                <c:pt idx="4">
                  <c:v>0.10445756500961823</c:v>
                </c:pt>
                <c:pt idx="5">
                  <c:v>0.11913690459069626</c:v>
                </c:pt>
                <c:pt idx="6">
                  <c:v>0.1366193841135297</c:v>
                </c:pt>
                <c:pt idx="7">
                  <c:v>0.12214293649736718</c:v>
                </c:pt>
                <c:pt idx="8">
                  <c:v>0.10214391082294294</c:v>
                </c:pt>
                <c:pt idx="9">
                  <c:v>0.10161351603061952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FE-AC48-A9BD-52E537DAC7A8}"/>
            </c:ext>
          </c:extLst>
        </c:ser>
        <c:ser>
          <c:idx val="2"/>
          <c:order val="2"/>
          <c:tx>
            <c:strRef>
              <c:f>Feuil1!$L$70</c:f>
              <c:strCache>
                <c:ptCount val="1"/>
                <c:pt idx="0">
                  <c:v>Dlogmax</c:v>
                </c:pt>
              </c:strCache>
            </c:strRef>
          </c:tx>
          <c:spPr>
            <a:ln w="127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Feuil1!$I$71:$I$80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 anc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Feuil1!$L$71:$L$80</c:f>
              <c:numCache>
                <c:formatCode>0.000</c:formatCode>
                <c:ptCount val="10"/>
                <c:pt idx="0">
                  <c:v>7.130594196038631E-2</c:v>
                </c:pt>
                <c:pt idx="1">
                  <c:v>0.19355503456124823</c:v>
                </c:pt>
                <c:pt idx="2">
                  <c:v>0.18639121569549322</c:v>
                </c:pt>
                <c:pt idx="3">
                  <c:v>0.16994714986826431</c:v>
                </c:pt>
                <c:pt idx="4">
                  <c:v>0.13310274645914832</c:v>
                </c:pt>
                <c:pt idx="5">
                  <c:v>0.16403355347823534</c:v>
                </c:pt>
                <c:pt idx="6">
                  <c:v>0.18068701074483018</c:v>
                </c:pt>
                <c:pt idx="7">
                  <c:v>0.14333223556730545</c:v>
                </c:pt>
                <c:pt idx="8">
                  <c:v>0.13017263442318661</c:v>
                </c:pt>
                <c:pt idx="9">
                  <c:v>0.15130130021972699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FE-AC48-A9BD-52E537DAC7A8}"/>
            </c:ext>
          </c:extLst>
        </c:ser>
        <c:ser>
          <c:idx val="3"/>
          <c:order val="3"/>
          <c:tx>
            <c:strRef>
              <c:f>Feuil1!$M$70</c:f>
              <c:strCache>
                <c:ptCount val="1"/>
                <c:pt idx="0">
                  <c:v>YG 148-2</c:v>
                </c:pt>
              </c:strCache>
            </c:strRef>
          </c:tx>
          <c:marker>
            <c:symbol val="none"/>
          </c:marker>
          <c:cat>
            <c:strRef>
              <c:f>Feuil1!$I$71:$I$80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 anc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Feuil1!$M$71:$M$80</c:f>
              <c:numCache>
                <c:formatCode>0.000</c:formatCode>
                <c:ptCount val="10"/>
                <c:pt idx="5">
                  <c:v>0.12213648373079833</c:v>
                </c:pt>
                <c:pt idx="6">
                  <c:v>0.13314805775460226</c:v>
                </c:pt>
                <c:pt idx="7">
                  <c:v>0.11624002608557737</c:v>
                </c:pt>
                <c:pt idx="8">
                  <c:v>8.3207091673543232E-2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3F-C945-B739-840EEEDAB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645320"/>
        <c:axId val="364919384"/>
      </c:lineChart>
      <c:catAx>
        <c:axId val="3666453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64919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4919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66645320"/>
        <c:crosses val="autoZero"/>
        <c:crossBetween val="midCat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125459317585303"/>
          <c:y val="0.14781349472273414"/>
          <c:w val="0.17874540682414697"/>
          <c:h val="0.47790919752052269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/>
    <c:pageMargins b="1" l="0.75" r="0.75" t="1" header="0.4921259845" footer="0.4921259845"/>
    <c:pageSetup paperSize="0" orientation="landscape" horizontalDpi="-4" verticalDpi="-4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241300</xdr:colOff>
      <xdr:row>0</xdr:row>
      <xdr:rowOff>0</xdr:rowOff>
    </xdr:from>
    <xdr:to>
      <xdr:col>23</xdr:col>
      <xdr:colOff>317500</xdr:colOff>
      <xdr:row>20</xdr:row>
      <xdr:rowOff>190500</xdr:rowOff>
    </xdr:to>
    <xdr:graphicFrame macro="">
      <xdr:nvGraphicFramePr>
        <xdr:cNvPr id="1026" name="Chart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43</xdr:row>
      <xdr:rowOff>0</xdr:rowOff>
    </xdr:from>
    <xdr:to>
      <xdr:col>26</xdr:col>
      <xdr:colOff>533400</xdr:colOff>
      <xdr:row>70</xdr:row>
      <xdr:rowOff>177800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EACDC65B-8B5C-F74F-9D7E-50BEC8E7E7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88900</xdr:colOff>
      <xdr:row>21</xdr:row>
      <xdr:rowOff>25400</xdr:rowOff>
    </xdr:from>
    <xdr:to>
      <xdr:col>23</xdr:col>
      <xdr:colOff>406400</xdr:colOff>
      <xdr:row>42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A2DB391-A8A8-4447-AA19-0DD341A663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72</xdr:row>
      <xdr:rowOff>0</xdr:rowOff>
    </xdr:from>
    <xdr:to>
      <xdr:col>24</xdr:col>
      <xdr:colOff>317500</xdr:colOff>
      <xdr:row>92</xdr:row>
      <xdr:rowOff>203200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47F300D8-75F5-B447-8821-CFA0C2CFF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414866</xdr:colOff>
      <xdr:row>1</xdr:row>
      <xdr:rowOff>59267</xdr:rowOff>
    </xdr:from>
    <xdr:to>
      <xdr:col>13</xdr:col>
      <xdr:colOff>169332</xdr:colOff>
      <xdr:row>17</xdr:row>
      <xdr:rowOff>76199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62B68F5-9178-494C-B78A-78AACBF447BB}"/>
            </a:ext>
          </a:extLst>
        </xdr:cNvPr>
        <xdr:cNvSpPr txBox="1"/>
      </xdr:nvSpPr>
      <xdr:spPr>
        <a:xfrm>
          <a:off x="9660466" y="287867"/>
          <a:ext cx="440266" cy="367453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Log10 differences from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E. h.</a:t>
          </a: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onager</a:t>
          </a:r>
          <a:endParaRPr lang="en-CA" sz="18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313268</xdr:colOff>
      <xdr:row>23</xdr:row>
      <xdr:rowOff>42334</xdr:rowOff>
    </xdr:from>
    <xdr:to>
      <xdr:col>13</xdr:col>
      <xdr:colOff>67734</xdr:colOff>
      <xdr:row>39</xdr:row>
      <xdr:rowOff>59266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F8AE4D4-A067-4405-BC31-C91AE8254B01}"/>
            </a:ext>
          </a:extLst>
        </xdr:cNvPr>
        <xdr:cNvSpPr txBox="1"/>
      </xdr:nvSpPr>
      <xdr:spPr>
        <a:xfrm>
          <a:off x="9558868" y="5300134"/>
          <a:ext cx="440266" cy="367453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Log10 differences from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E. h.</a:t>
          </a: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onager</a:t>
          </a:r>
          <a:endParaRPr lang="en-CA" sz="18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143934</xdr:colOff>
      <xdr:row>46</xdr:row>
      <xdr:rowOff>194733</xdr:rowOff>
    </xdr:from>
    <xdr:to>
      <xdr:col>13</xdr:col>
      <xdr:colOff>584200</xdr:colOff>
      <xdr:row>62</xdr:row>
      <xdr:rowOff>211665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49C367B-AB05-4B4F-8CDD-84AC9D54661A}"/>
            </a:ext>
          </a:extLst>
        </xdr:cNvPr>
        <xdr:cNvSpPr txBox="1"/>
      </xdr:nvSpPr>
      <xdr:spPr>
        <a:xfrm>
          <a:off x="10075334" y="10710333"/>
          <a:ext cx="440266" cy="367453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Log10 differences from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E. h.</a:t>
          </a: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onager</a:t>
          </a:r>
          <a:endParaRPr lang="en-CA" sz="18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135466</xdr:colOff>
      <xdr:row>73</xdr:row>
      <xdr:rowOff>76200</xdr:rowOff>
    </xdr:from>
    <xdr:to>
      <xdr:col>13</xdr:col>
      <xdr:colOff>575732</xdr:colOff>
      <xdr:row>89</xdr:row>
      <xdr:rowOff>93132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4EE7567C-6A7C-44F3-857F-4F378AEB3EC3}"/>
            </a:ext>
          </a:extLst>
        </xdr:cNvPr>
        <xdr:cNvSpPr txBox="1"/>
      </xdr:nvSpPr>
      <xdr:spPr>
        <a:xfrm>
          <a:off x="10066866" y="16764000"/>
          <a:ext cx="440266" cy="367453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Log10 differences from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E. h.</a:t>
          </a: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onager</a:t>
          </a:r>
          <a:endParaRPr lang="en-CA" sz="18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2"/>
  <sheetViews>
    <sheetView tabSelected="1" zoomScale="75" zoomScaleNormal="75" workbookViewId="0">
      <selection activeCell="M8" sqref="M8"/>
    </sheetView>
  </sheetViews>
  <sheetFormatPr defaultColWidth="10.796875" defaultRowHeight="18"/>
  <cols>
    <col min="1" max="1" width="13.69921875" style="6" bestFit="1" customWidth="1"/>
    <col min="2" max="2" width="9.19921875" style="5" bestFit="1" customWidth="1"/>
    <col min="3" max="12" width="12.19921875" style="6" bestFit="1" customWidth="1"/>
    <col min="13" max="13" width="10.796875" style="6"/>
    <col min="14" max="253" width="9.796875" style="6" customWidth="1"/>
    <col min="254" max="16384" width="10.796875" style="6"/>
  </cols>
  <sheetData>
    <row r="1" spans="1:15">
      <c r="C1" s="6" t="s">
        <v>35</v>
      </c>
      <c r="D1" s="6" t="s">
        <v>35</v>
      </c>
      <c r="E1" s="6" t="s">
        <v>35</v>
      </c>
      <c r="F1" s="6" t="s">
        <v>35</v>
      </c>
      <c r="G1" s="6" t="s">
        <v>35</v>
      </c>
      <c r="H1" s="6" t="s">
        <v>35</v>
      </c>
    </row>
    <row r="2" spans="1:15" s="1" customFormat="1">
      <c r="A2" s="19" t="s">
        <v>41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2"/>
      <c r="N2" s="2"/>
      <c r="O2" s="2"/>
    </row>
    <row r="3" spans="1:15" s="1" customFormat="1">
      <c r="A3" s="3" t="s">
        <v>15</v>
      </c>
      <c r="C3" s="1" t="s">
        <v>16</v>
      </c>
      <c r="D3" s="1" t="s">
        <v>18</v>
      </c>
      <c r="E3" s="1" t="s">
        <v>20</v>
      </c>
      <c r="F3" s="1" t="s">
        <v>21</v>
      </c>
      <c r="G3" s="1" t="s">
        <v>2</v>
      </c>
      <c r="H3" s="1" t="s">
        <v>22</v>
      </c>
      <c r="I3" s="1" t="s">
        <v>17</v>
      </c>
      <c r="J3" s="1" t="s">
        <v>19</v>
      </c>
      <c r="K3" s="1" t="s">
        <v>1</v>
      </c>
      <c r="L3" s="1" t="s">
        <v>3</v>
      </c>
    </row>
    <row r="4" spans="1:15">
      <c r="A4" s="4">
        <v>210.2413793103448</v>
      </c>
      <c r="B4" s="5">
        <v>1</v>
      </c>
      <c r="D4" s="6">
        <v>236.5</v>
      </c>
      <c r="E4" s="6">
        <v>232.5</v>
      </c>
      <c r="F4" s="6">
        <v>237</v>
      </c>
      <c r="G4" s="6">
        <v>245.5</v>
      </c>
      <c r="H4" s="6">
        <v>223.5</v>
      </c>
      <c r="I4" s="6">
        <v>231</v>
      </c>
      <c r="J4" s="6">
        <v>231</v>
      </c>
      <c r="L4" s="6">
        <v>245</v>
      </c>
    </row>
    <row r="5" spans="1:15">
      <c r="A5" s="4">
        <v>26.517241379310338</v>
      </c>
      <c r="B5" s="5">
        <v>3</v>
      </c>
      <c r="D5" s="6">
        <v>40</v>
      </c>
      <c r="E5" s="6">
        <v>39</v>
      </c>
      <c r="F5" s="6">
        <v>37</v>
      </c>
      <c r="G5" s="6">
        <v>42</v>
      </c>
      <c r="H5" s="6">
        <v>37.200000000000003</v>
      </c>
      <c r="I5" s="6">
        <v>36</v>
      </c>
      <c r="J5" s="6">
        <v>38</v>
      </c>
      <c r="L5" s="6">
        <v>42.3</v>
      </c>
    </row>
    <row r="6" spans="1:15">
      <c r="A6" s="4">
        <v>21.331034482758625</v>
      </c>
      <c r="B6" s="5">
        <v>4</v>
      </c>
      <c r="D6" s="6">
        <v>28</v>
      </c>
      <c r="E6" s="6">
        <v>29.5</v>
      </c>
      <c r="F6" s="6">
        <v>30</v>
      </c>
      <c r="G6" s="6">
        <v>32.200000000000003</v>
      </c>
      <c r="H6" s="6">
        <v>29.5</v>
      </c>
      <c r="I6" s="6">
        <v>28</v>
      </c>
      <c r="J6" s="6">
        <v>29</v>
      </c>
      <c r="L6" s="6">
        <v>31</v>
      </c>
    </row>
    <row r="7" spans="1:15">
      <c r="A7" s="4">
        <v>42.527586206896544</v>
      </c>
      <c r="B7" s="5">
        <v>5</v>
      </c>
      <c r="D7" s="6">
        <v>56</v>
      </c>
      <c r="E7" s="6">
        <v>55</v>
      </c>
      <c r="F7" s="6">
        <v>57</v>
      </c>
      <c r="G7" s="6">
        <v>58</v>
      </c>
      <c r="H7" s="6">
        <v>53</v>
      </c>
      <c r="I7" s="6">
        <v>52</v>
      </c>
      <c r="J7" s="6">
        <v>56</v>
      </c>
      <c r="K7" s="6">
        <v>56</v>
      </c>
      <c r="L7" s="6">
        <v>58</v>
      </c>
    </row>
    <row r="8" spans="1:15">
      <c r="A8" s="4">
        <v>26.820689655172409</v>
      </c>
      <c r="B8" s="5">
        <v>6</v>
      </c>
      <c r="D8" s="6">
        <v>34</v>
      </c>
      <c r="E8" s="6">
        <v>34</v>
      </c>
      <c r="F8" s="6">
        <v>36</v>
      </c>
      <c r="G8" s="6">
        <v>36.5</v>
      </c>
      <c r="H8" s="6">
        <v>34</v>
      </c>
      <c r="I8" s="6">
        <v>33</v>
      </c>
      <c r="J8" s="6">
        <v>36.5</v>
      </c>
      <c r="K8" s="6">
        <v>39</v>
      </c>
      <c r="L8" s="6">
        <v>38</v>
      </c>
    </row>
    <row r="9" spans="1:15">
      <c r="A9" s="4">
        <v>38.751724137931028</v>
      </c>
      <c r="B9" s="5">
        <v>10</v>
      </c>
      <c r="C9" s="6">
        <v>50</v>
      </c>
      <c r="D9" s="6">
        <v>52</v>
      </c>
      <c r="E9" s="6">
        <v>52</v>
      </c>
      <c r="F9" s="6">
        <v>53</v>
      </c>
      <c r="G9" s="6">
        <v>54</v>
      </c>
      <c r="H9" s="6">
        <v>49</v>
      </c>
      <c r="I9" s="6">
        <v>48</v>
      </c>
      <c r="J9" s="6">
        <v>54</v>
      </c>
      <c r="K9" s="6">
        <v>57</v>
      </c>
      <c r="L9" s="7">
        <v>59</v>
      </c>
    </row>
    <row r="10" spans="1:15">
      <c r="A10" s="4">
        <v>38.527586206896551</v>
      </c>
      <c r="B10" s="5">
        <v>11</v>
      </c>
      <c r="C10" s="6">
        <v>52</v>
      </c>
      <c r="D10" s="6">
        <v>56</v>
      </c>
      <c r="E10" s="6">
        <v>54</v>
      </c>
      <c r="F10" s="6">
        <v>55</v>
      </c>
      <c r="G10" s="6">
        <v>56</v>
      </c>
      <c r="H10" s="6">
        <v>50.3</v>
      </c>
      <c r="I10" s="6">
        <v>49.3</v>
      </c>
      <c r="J10" s="6">
        <v>55.5</v>
      </c>
      <c r="K10" s="6">
        <v>57</v>
      </c>
      <c r="L10" s="6">
        <v>56</v>
      </c>
    </row>
    <row r="11" spans="1:15">
      <c r="A11" s="4">
        <v>29.582758620689649</v>
      </c>
      <c r="B11" s="5">
        <v>12</v>
      </c>
      <c r="C11" s="6">
        <v>39</v>
      </c>
      <c r="D11" s="6">
        <v>40</v>
      </c>
      <c r="E11" s="6">
        <v>38.5</v>
      </c>
      <c r="F11" s="6">
        <v>40</v>
      </c>
      <c r="G11" s="6">
        <v>41</v>
      </c>
      <c r="I11" s="6">
        <v>38.5</v>
      </c>
      <c r="J11" s="6">
        <v>43</v>
      </c>
      <c r="L11" s="6">
        <v>44</v>
      </c>
    </row>
    <row r="12" spans="1:15">
      <c r="A12" s="4">
        <v>24.11724137931035</v>
      </c>
      <c r="B12" s="5">
        <v>13</v>
      </c>
      <c r="C12" s="6">
        <v>31</v>
      </c>
      <c r="D12" s="6">
        <v>32</v>
      </c>
      <c r="E12" s="6">
        <v>30.5</v>
      </c>
      <c r="F12" s="6">
        <v>32</v>
      </c>
      <c r="G12" s="6">
        <v>33</v>
      </c>
      <c r="I12" s="6">
        <v>31</v>
      </c>
      <c r="J12" s="6">
        <v>34.299999999999997</v>
      </c>
      <c r="L12" s="7">
        <v>35</v>
      </c>
    </row>
    <row r="13" spans="1:15">
      <c r="A13" s="4">
        <v>25.820689655172409</v>
      </c>
      <c r="B13" s="5">
        <v>14</v>
      </c>
      <c r="C13" s="6">
        <v>32.5</v>
      </c>
      <c r="D13" s="6">
        <v>33.200000000000003</v>
      </c>
      <c r="E13" s="6">
        <v>32</v>
      </c>
      <c r="F13" s="6">
        <v>33.5</v>
      </c>
      <c r="G13" s="6">
        <v>35.6</v>
      </c>
      <c r="I13" s="6">
        <v>33</v>
      </c>
      <c r="J13" s="6">
        <v>35</v>
      </c>
      <c r="L13" s="6">
        <v>37</v>
      </c>
    </row>
    <row r="14" spans="1:15">
      <c r="A14" s="4">
        <v>33.948275862068975</v>
      </c>
      <c r="B14" s="5">
        <v>7</v>
      </c>
      <c r="D14" s="6">
        <v>46</v>
      </c>
      <c r="E14" s="6">
        <v>45</v>
      </c>
      <c r="F14" s="6">
        <v>47</v>
      </c>
      <c r="G14" s="6">
        <v>48</v>
      </c>
      <c r="H14" s="6">
        <v>45</v>
      </c>
      <c r="I14" s="6">
        <v>44</v>
      </c>
      <c r="J14" s="6">
        <v>45</v>
      </c>
      <c r="K14" s="6">
        <v>47.5</v>
      </c>
      <c r="L14" s="6">
        <v>48</v>
      </c>
    </row>
    <row r="15" spans="1:15">
      <c r="A15" s="4">
        <v>12.372413793103451</v>
      </c>
      <c r="B15" s="5">
        <v>8</v>
      </c>
      <c r="D15" s="6">
        <v>18.5</v>
      </c>
      <c r="E15" s="6">
        <v>17</v>
      </c>
      <c r="F15" s="6">
        <v>18</v>
      </c>
      <c r="G15" s="6">
        <v>16</v>
      </c>
      <c r="H15" s="6">
        <v>17</v>
      </c>
      <c r="I15" s="6">
        <v>15.5</v>
      </c>
      <c r="J15" s="6">
        <v>16</v>
      </c>
      <c r="K15" s="6">
        <v>17</v>
      </c>
      <c r="L15" s="6">
        <v>19</v>
      </c>
    </row>
    <row r="16" spans="1:15" s="5" customFormat="1">
      <c r="A16" s="8" t="s">
        <v>4</v>
      </c>
      <c r="C16" s="5" t="str">
        <f>C3</f>
        <v>NY 10588</v>
      </c>
      <c r="D16" s="5" t="str">
        <f t="shared" ref="D16:L16" si="0">D3</f>
        <v>NY 10606</v>
      </c>
      <c r="E16" s="5" t="str">
        <f>E3</f>
        <v>NY 10610</v>
      </c>
      <c r="F16" s="5" t="str">
        <f t="shared" si="0"/>
        <v>NY 10629</v>
      </c>
      <c r="G16" s="5" t="str">
        <f t="shared" si="0"/>
        <v>YA 368</v>
      </c>
      <c r="H16" s="5" t="str">
        <f t="shared" si="0"/>
        <v>YA 3196</v>
      </c>
      <c r="I16" s="5" t="str">
        <f>I3</f>
        <v>NY 10597</v>
      </c>
      <c r="J16" s="5" t="str">
        <f>J3</f>
        <v>NY 10607</v>
      </c>
      <c r="K16" s="5" t="str">
        <f>K3</f>
        <v>NY 10612</v>
      </c>
      <c r="L16" s="5" t="str">
        <f t="shared" si="0"/>
        <v>CH 12895</v>
      </c>
    </row>
    <row r="17" spans="1:15">
      <c r="A17" s="9">
        <v>2.3227181971229638</v>
      </c>
      <c r="B17" s="5">
        <v>1</v>
      </c>
      <c r="C17" s="10"/>
      <c r="D17" s="10">
        <f t="shared" ref="D17:L28" si="1">LOG10(D4)-$A17</f>
        <v>5.1112947950866516E-2</v>
      </c>
      <c r="E17" s="10">
        <f t="shared" si="1"/>
        <v>4.3704760103008944E-2</v>
      </c>
      <c r="F17" s="10">
        <f t="shared" si="1"/>
        <v>5.2030148887140193E-2</v>
      </c>
      <c r="G17" s="10">
        <f t="shared" si="1"/>
        <v>6.7333299336023611E-2</v>
      </c>
      <c r="H17" s="10">
        <f t="shared" si="1"/>
        <v>2.6559330344991583E-2</v>
      </c>
      <c r="I17" s="10">
        <f t="shared" ref="I17:J28" si="2">LOG10(I4)-$A17</f>
        <v>4.0893782769180653E-2</v>
      </c>
      <c r="J17" s="10">
        <f t="shared" si="2"/>
        <v>4.0893782769180653E-2</v>
      </c>
      <c r="K17" s="10"/>
      <c r="L17" s="10">
        <f t="shared" si="1"/>
        <v>6.6447887241568804E-2</v>
      </c>
      <c r="M17" s="10"/>
      <c r="N17" s="10"/>
      <c r="O17" s="10"/>
    </row>
    <row r="18" spans="1:15">
      <c r="A18" s="9">
        <v>1.4235283419024747</v>
      </c>
      <c r="B18" s="5">
        <v>3</v>
      </c>
      <c r="C18" s="10"/>
      <c r="D18" s="10">
        <f t="shared" si="1"/>
        <v>0.1785316494254876</v>
      </c>
      <c r="E18" s="10">
        <f t="shared" si="1"/>
        <v>0.16753626512402442</v>
      </c>
      <c r="F18" s="10">
        <f t="shared" si="1"/>
        <v>0.1446733821645203</v>
      </c>
      <c r="G18" s="10">
        <f t="shared" si="1"/>
        <v>0.19972094849542588</v>
      </c>
      <c r="H18" s="10">
        <f t="shared" si="1"/>
        <v>0.14701459797942285</v>
      </c>
      <c r="I18" s="10">
        <f t="shared" si="2"/>
        <v>0.13277415886481259</v>
      </c>
      <c r="J18" s="10">
        <f t="shared" si="2"/>
        <v>0.15625525471433543</v>
      </c>
      <c r="K18" s="10"/>
      <c r="L18" s="10">
        <f t="shared" si="1"/>
        <v>0.2028120254725676</v>
      </c>
      <c r="M18" s="10"/>
      <c r="N18" s="10"/>
      <c r="O18" s="10"/>
    </row>
    <row r="19" spans="1:15">
      <c r="A19" s="9">
        <v>1.329011917768204</v>
      </c>
      <c r="B19" s="5">
        <v>4</v>
      </c>
      <c r="C19" s="10"/>
      <c r="D19" s="10">
        <f t="shared" si="1"/>
        <v>0.11814611357401517</v>
      </c>
      <c r="E19" s="10">
        <f t="shared" si="1"/>
        <v>0.14081009820995893</v>
      </c>
      <c r="F19" s="10">
        <f t="shared" si="1"/>
        <v>0.14810933695145834</v>
      </c>
      <c r="G19" s="10">
        <f t="shared" si="1"/>
        <v>0.17884395392762698</v>
      </c>
      <c r="H19" s="10">
        <f t="shared" si="1"/>
        <v>0.14081009820995893</v>
      </c>
      <c r="I19" s="10">
        <f t="shared" si="2"/>
        <v>0.11814611357401517</v>
      </c>
      <c r="J19" s="10">
        <f t="shared" si="2"/>
        <v>0.13338608013075204</v>
      </c>
      <c r="K19" s="10"/>
      <c r="L19" s="10">
        <f t="shared" si="1"/>
        <v>0.1623497760660686</v>
      </c>
      <c r="M19" s="10"/>
      <c r="N19" s="10"/>
      <c r="O19" s="10"/>
    </row>
    <row r="20" spans="1:15">
      <c r="A20" s="9">
        <v>1.6286707336010562</v>
      </c>
      <c r="B20" s="5">
        <v>5</v>
      </c>
      <c r="C20" s="10"/>
      <c r="D20" s="10">
        <f t="shared" si="1"/>
        <v>0.11951729340514428</v>
      </c>
      <c r="E20" s="10">
        <f t="shared" si="1"/>
        <v>0.1116919558931877</v>
      </c>
      <c r="F20" s="10">
        <f t="shared" si="1"/>
        <v>0.12720412207143528</v>
      </c>
      <c r="G20" s="10">
        <f t="shared" si="1"/>
        <v>0.13475725996188115</v>
      </c>
      <c r="H20" s="10">
        <f t="shared" si="1"/>
        <v>9.5605135999732749E-2</v>
      </c>
      <c r="I20" s="10">
        <f t="shared" si="2"/>
        <v>8.7332610033743041E-2</v>
      </c>
      <c r="J20" s="10">
        <f t="shared" si="2"/>
        <v>0.11951729340514428</v>
      </c>
      <c r="K20" s="10">
        <f>LOG10(K7)-$A20</f>
        <v>0.11951729340514428</v>
      </c>
      <c r="L20" s="10">
        <f t="shared" si="1"/>
        <v>0.13475725996188115</v>
      </c>
      <c r="M20" s="10"/>
      <c r="N20" s="10"/>
      <c r="O20" s="10"/>
    </row>
    <row r="21" spans="1:15">
      <c r="A21" s="9">
        <v>1.4284699409124848</v>
      </c>
      <c r="B21" s="5">
        <v>6</v>
      </c>
      <c r="C21" s="10"/>
      <c r="D21" s="10">
        <f t="shared" si="1"/>
        <v>0.10300897612977034</v>
      </c>
      <c r="E21" s="10">
        <f t="shared" si="1"/>
        <v>0.10300897612977034</v>
      </c>
      <c r="F21" s="10">
        <f t="shared" si="1"/>
        <v>0.12783255985480246</v>
      </c>
      <c r="G21" s="10">
        <f t="shared" si="1"/>
        <v>0.13382292354398984</v>
      </c>
      <c r="H21" s="10">
        <f t="shared" si="1"/>
        <v>0.10300897612977034</v>
      </c>
      <c r="I21" s="10">
        <f t="shared" si="2"/>
        <v>9.0043998965402716E-2</v>
      </c>
      <c r="J21" s="10">
        <f t="shared" si="2"/>
        <v>0.13382292354398984</v>
      </c>
      <c r="K21" s="10">
        <f>LOG10(K8)-$A21</f>
        <v>0.1625946661140143</v>
      </c>
      <c r="L21" s="10">
        <f t="shared" si="1"/>
        <v>0.15131365570432531</v>
      </c>
      <c r="M21" s="10"/>
      <c r="N21" s="10"/>
      <c r="O21" s="10"/>
    </row>
    <row r="22" spans="1:15">
      <c r="A22" s="9">
        <v>1.5882910298599251</v>
      </c>
      <c r="B22" s="5">
        <v>10</v>
      </c>
      <c r="C22" s="10">
        <f>LOG10(C9)-$A22</f>
        <v>0.11067897447609365</v>
      </c>
      <c r="D22" s="10">
        <f t="shared" si="1"/>
        <v>0.12771231377487413</v>
      </c>
      <c r="E22" s="10">
        <f t="shared" si="1"/>
        <v>0.12771231377487413</v>
      </c>
      <c r="F22" s="10">
        <f t="shared" si="1"/>
        <v>0.13598483974086384</v>
      </c>
      <c r="G22" s="10">
        <f t="shared" si="1"/>
        <v>0.14410272996304352</v>
      </c>
      <c r="H22" s="10">
        <f t="shared" si="1"/>
        <v>0.10190505016858853</v>
      </c>
      <c r="I22" s="10">
        <f t="shared" si="2"/>
        <v>9.2950207515662076E-2</v>
      </c>
      <c r="J22" s="10">
        <f t="shared" si="2"/>
        <v>0.14410272996304352</v>
      </c>
      <c r="K22" s="10">
        <f>LOG10(K9)-$A22</f>
        <v>0.16758382581256637</v>
      </c>
      <c r="L22" s="10">
        <f t="shared" si="1"/>
        <v>0.18256098178221913</v>
      </c>
      <c r="M22" s="10"/>
      <c r="N22" s="10"/>
      <c r="O22" s="10"/>
    </row>
    <row r="23" spans="1:15">
      <c r="A23" s="9">
        <v>1.5857718008670618</v>
      </c>
      <c r="B23" s="5">
        <v>11</v>
      </c>
      <c r="C23" s="10">
        <f>LOG10(C10)-$A23</f>
        <v>0.13023154276773741</v>
      </c>
      <c r="D23" s="10">
        <f t="shared" si="1"/>
        <v>0.16241622613913864</v>
      </c>
      <c r="E23" s="10">
        <f t="shared" si="1"/>
        <v>0.14662195895590679</v>
      </c>
      <c r="F23" s="10">
        <f t="shared" si="1"/>
        <v>0.15459088862718207</v>
      </c>
      <c r="G23" s="10">
        <f t="shared" si="1"/>
        <v>0.16241622613913864</v>
      </c>
      <c r="H23" s="10">
        <f t="shared" si="1"/>
        <v>0.1157961841888655</v>
      </c>
      <c r="I23" s="10">
        <f t="shared" si="2"/>
        <v>0.10707511841016815</v>
      </c>
      <c r="J23" s="10">
        <f t="shared" si="2"/>
        <v>0.15852118225561451</v>
      </c>
      <c r="K23" s="10">
        <f>LOG10(K10)-$A23</f>
        <v>0.17010305480542964</v>
      </c>
      <c r="L23" s="10">
        <f t="shared" si="1"/>
        <v>0.16241622613913864</v>
      </c>
      <c r="M23" s="10"/>
      <c r="N23" s="10"/>
      <c r="O23" s="10"/>
    </row>
    <row r="24" spans="1:15">
      <c r="A24" s="9">
        <v>1.4710386699273239</v>
      </c>
      <c r="B24" s="5">
        <v>12</v>
      </c>
      <c r="C24" s="10">
        <f>LOG10(C11)-$A24</f>
        <v>0.1200259370991752</v>
      </c>
      <c r="D24" s="10">
        <f t="shared" si="1"/>
        <v>0.13102132140063838</v>
      </c>
      <c r="E24" s="10">
        <f t="shared" si="1"/>
        <v>0.11442205958117668</v>
      </c>
      <c r="F24" s="10">
        <f t="shared" si="1"/>
        <v>0.13102132140063838</v>
      </c>
      <c r="G24" s="10">
        <f t="shared" si="1"/>
        <v>0.14174518679241155</v>
      </c>
      <c r="H24" s="10"/>
      <c r="I24" s="10">
        <f t="shared" si="2"/>
        <v>0.11442205958117668</v>
      </c>
      <c r="J24" s="10">
        <f t="shared" si="2"/>
        <v>0.16242978565226251</v>
      </c>
      <c r="K24" s="10"/>
      <c r="L24" s="10">
        <f t="shared" si="1"/>
        <v>0.17241400655886352</v>
      </c>
      <c r="M24" s="10"/>
      <c r="N24" s="10"/>
      <c r="O24" s="10"/>
    </row>
    <row r="25" spans="1:15">
      <c r="A25" s="9">
        <v>1.38232763007427</v>
      </c>
      <c r="B25" s="5">
        <v>13</v>
      </c>
      <c r="C25" s="10">
        <f>LOG10(C12)-$A25</f>
        <v>0.10903406376000269</v>
      </c>
      <c r="D25" s="10">
        <f t="shared" si="1"/>
        <v>0.12282234824563609</v>
      </c>
      <c r="E25" s="10">
        <f t="shared" si="1"/>
        <v>0.10197220927251593</v>
      </c>
      <c r="F25" s="10">
        <f t="shared" si="1"/>
        <v>0.12282234824563609</v>
      </c>
      <c r="G25" s="10">
        <f t="shared" si="1"/>
        <v>0.13618630980361757</v>
      </c>
      <c r="H25" s="10"/>
      <c r="I25" s="10">
        <f t="shared" si="2"/>
        <v>0.10903406376000269</v>
      </c>
      <c r="J25" s="10">
        <f t="shared" si="2"/>
        <v>0.1529664899685006</v>
      </c>
      <c r="K25" s="10"/>
      <c r="L25" s="10">
        <f t="shared" si="1"/>
        <v>0.16174041427600572</v>
      </c>
      <c r="M25" s="10"/>
      <c r="N25" s="10"/>
      <c r="O25" s="10"/>
    </row>
    <row r="26" spans="1:15">
      <c r="A26" s="9">
        <v>1.4119678378310929</v>
      </c>
      <c r="B26" s="5">
        <v>14</v>
      </c>
      <c r="C26" s="10">
        <f>LOG10(C13)-$A26</f>
        <v>9.9915523147781515E-2</v>
      </c>
      <c r="D26" s="10">
        <f t="shared" si="1"/>
        <v>0.10917024587294333</v>
      </c>
      <c r="E26" s="10">
        <f t="shared" si="1"/>
        <v>9.3182140488813126E-2</v>
      </c>
      <c r="F26" s="10">
        <f t="shared" si="1"/>
        <v>0.11307696920575228</v>
      </c>
      <c r="G26" s="10">
        <f t="shared" si="1"/>
        <v>0.13948216014178216</v>
      </c>
      <c r="H26" s="10"/>
      <c r="I26" s="10">
        <f t="shared" si="2"/>
        <v>0.1065461020467946</v>
      </c>
      <c r="J26" s="10">
        <f t="shared" si="2"/>
        <v>0.13210020651918275</v>
      </c>
      <c r="K26" s="10"/>
      <c r="L26" s="10">
        <f t="shared" si="1"/>
        <v>0.15623388623590206</v>
      </c>
      <c r="M26" s="10"/>
      <c r="N26" s="10"/>
      <c r="O26" s="10"/>
    </row>
    <row r="27" spans="1:15">
      <c r="A27" s="9">
        <v>1.5308177225751811</v>
      </c>
      <c r="B27" s="5">
        <v>7</v>
      </c>
      <c r="C27" s="10"/>
      <c r="D27" s="10">
        <f t="shared" si="1"/>
        <v>0.13194010910639298</v>
      </c>
      <c r="E27" s="10">
        <f t="shared" si="1"/>
        <v>0.12239479120016261</v>
      </c>
      <c r="F27" s="10">
        <f t="shared" si="1"/>
        <v>0.14128013536053641</v>
      </c>
      <c r="G27" s="10">
        <f t="shared" si="1"/>
        <v>0.15042351480040606</v>
      </c>
      <c r="H27" s="10">
        <f t="shared" si="1"/>
        <v>0.12239479120016261</v>
      </c>
      <c r="I27" s="10">
        <f t="shared" si="2"/>
        <v>0.11263495391100631</v>
      </c>
      <c r="J27" s="10">
        <f t="shared" si="2"/>
        <v>0.12239479120016261</v>
      </c>
      <c r="K27" s="10">
        <f>LOG10(K14)-$A27</f>
        <v>0.14587588704968546</v>
      </c>
      <c r="L27" s="10">
        <f t="shared" si="1"/>
        <v>0.15042351480040606</v>
      </c>
      <c r="M27" s="10"/>
      <c r="N27" s="10"/>
      <c r="O27" s="10"/>
    </row>
    <row r="28" spans="1:15">
      <c r="A28" s="9">
        <v>1.0924544364730981</v>
      </c>
      <c r="B28" s="5">
        <v>8</v>
      </c>
      <c r="C28" s="10"/>
      <c r="D28" s="10">
        <f t="shared" si="1"/>
        <v>0.17471729192991559</v>
      </c>
      <c r="E28" s="10">
        <f t="shared" si="1"/>
        <v>0.13799448490517574</v>
      </c>
      <c r="F28" s="10">
        <f t="shared" si="1"/>
        <v>0.16281806863020787</v>
      </c>
      <c r="G28" s="10">
        <f t="shared" si="1"/>
        <v>0.11166554618282665</v>
      </c>
      <c r="H28" s="10">
        <f t="shared" si="1"/>
        <v>0.13799448490517574</v>
      </c>
      <c r="I28" s="10">
        <f t="shared" si="2"/>
        <v>9.7877261697193241E-2</v>
      </c>
      <c r="J28" s="10">
        <f t="shared" si="2"/>
        <v>0.11166554618282665</v>
      </c>
      <c r="K28" s="10">
        <f>LOG10(K15)-$A28</f>
        <v>0.13799448490517574</v>
      </c>
      <c r="L28" s="10">
        <f t="shared" si="1"/>
        <v>0.18629916447973072</v>
      </c>
      <c r="M28" s="10"/>
      <c r="N28" s="10"/>
      <c r="O28" s="10"/>
    </row>
    <row r="29" spans="1:15">
      <c r="B29" s="5" t="s">
        <v>5</v>
      </c>
      <c r="C29" s="11" t="s">
        <v>6</v>
      </c>
      <c r="D29" s="11" t="s">
        <v>7</v>
      </c>
      <c r="E29" s="11" t="s">
        <v>8</v>
      </c>
      <c r="F29" s="11" t="s">
        <v>9</v>
      </c>
      <c r="G29" s="11" t="s">
        <v>10</v>
      </c>
      <c r="H29" s="11" t="s">
        <v>11</v>
      </c>
      <c r="I29" s="11"/>
      <c r="J29" s="11" t="s">
        <v>38</v>
      </c>
      <c r="K29" s="11" t="s">
        <v>13</v>
      </c>
      <c r="L29" s="11" t="s">
        <v>14</v>
      </c>
    </row>
    <row r="30" spans="1:15">
      <c r="B30" s="5">
        <v>1</v>
      </c>
      <c r="C30" s="6">
        <f>COUNT(C4:H4)</f>
        <v>5</v>
      </c>
      <c r="D30" s="12">
        <f>AVERAGE(C4:H4)</f>
        <v>235</v>
      </c>
      <c r="E30" s="6">
        <f>MIN(C4:H4)</f>
        <v>223.5</v>
      </c>
      <c r="F30" s="6">
        <f>MAX(C4:H4)</f>
        <v>245.5</v>
      </c>
      <c r="G30" s="13">
        <f>STDEV(C4:H4)</f>
        <v>7.9843597113356557</v>
      </c>
      <c r="H30" s="13">
        <f t="shared" ref="H30:H41" si="3">G30*100/D30</f>
        <v>3.3975998771641085</v>
      </c>
      <c r="I30" s="6">
        <v>1</v>
      </c>
      <c r="J30" s="10">
        <f t="shared" ref="J30:L41" si="4">LOG10(D30)-$A17</f>
        <v>4.834966514877248E-2</v>
      </c>
      <c r="K30" s="10">
        <f t="shared" si="4"/>
        <v>2.6559330344991583E-2</v>
      </c>
      <c r="L30" s="10">
        <f t="shared" si="4"/>
        <v>6.7333299336023611E-2</v>
      </c>
    </row>
    <row r="31" spans="1:15">
      <c r="B31" s="5">
        <v>3</v>
      </c>
      <c r="C31" s="6">
        <f t="shared" ref="C31:C41" si="5">COUNT(C5:H5)</f>
        <v>5</v>
      </c>
      <c r="D31" s="12">
        <f t="shared" ref="D31:D41" si="6">AVERAGE(C5:H5)</f>
        <v>39.04</v>
      </c>
      <c r="E31" s="6">
        <f t="shared" ref="E31:E41" si="7">MIN(C5:H5)</f>
        <v>37</v>
      </c>
      <c r="F31" s="6">
        <f t="shared" ref="F31:F41" si="8">MAX(C5:H5)</f>
        <v>42</v>
      </c>
      <c r="G31" s="13">
        <f t="shared" ref="G31:G41" si="9">STDEV(C5:H5)</f>
        <v>2.0755722102591365</v>
      </c>
      <c r="H31" s="13">
        <f t="shared" si="3"/>
        <v>5.3165271779178704</v>
      </c>
      <c r="I31" s="6">
        <v>3</v>
      </c>
      <c r="J31" s="10">
        <f t="shared" si="4"/>
        <v>0.16798146709217954</v>
      </c>
      <c r="K31" s="10">
        <f t="shared" si="4"/>
        <v>0.1446733821645203</v>
      </c>
      <c r="L31" s="10">
        <f t="shared" si="4"/>
        <v>0.19972094849542588</v>
      </c>
    </row>
    <row r="32" spans="1:15">
      <c r="B32" s="5">
        <v>4</v>
      </c>
      <c r="C32" s="6">
        <f t="shared" si="5"/>
        <v>5</v>
      </c>
      <c r="D32" s="12">
        <f t="shared" si="6"/>
        <v>29.839999999999996</v>
      </c>
      <c r="E32" s="6">
        <f t="shared" si="7"/>
        <v>28</v>
      </c>
      <c r="F32" s="6">
        <f t="shared" si="8"/>
        <v>32.200000000000003</v>
      </c>
      <c r="G32" s="13">
        <f t="shared" si="9"/>
        <v>1.5175638372075169</v>
      </c>
      <c r="H32" s="13">
        <f t="shared" si="3"/>
        <v>5.0856696957356471</v>
      </c>
      <c r="I32" s="6">
        <v>4</v>
      </c>
      <c r="J32" s="10">
        <f t="shared" si="4"/>
        <v>0.14578690103242709</v>
      </c>
      <c r="K32" s="10">
        <f t="shared" si="4"/>
        <v>0.11814611357401517</v>
      </c>
      <c r="L32" s="10">
        <f t="shared" si="4"/>
        <v>0.17884395392762698</v>
      </c>
    </row>
    <row r="33" spans="1:13">
      <c r="B33" s="5">
        <v>5</v>
      </c>
      <c r="C33" s="6">
        <f t="shared" si="5"/>
        <v>5</v>
      </c>
      <c r="D33" s="12">
        <f t="shared" si="6"/>
        <v>55.8</v>
      </c>
      <c r="E33" s="6">
        <f t="shared" si="7"/>
        <v>53</v>
      </c>
      <c r="F33" s="6">
        <f t="shared" si="8"/>
        <v>58</v>
      </c>
      <c r="G33" s="13">
        <f t="shared" si="9"/>
        <v>1.9235384061671346</v>
      </c>
      <c r="H33" s="13">
        <f t="shared" si="3"/>
        <v>3.4472014447439689</v>
      </c>
      <c r="I33" s="6">
        <v>5</v>
      </c>
      <c r="J33" s="10">
        <f t="shared" si="4"/>
        <v>0.11796346533652247</v>
      </c>
      <c r="K33" s="10">
        <f t="shared" si="4"/>
        <v>9.5605135999732749E-2</v>
      </c>
      <c r="L33" s="10">
        <f t="shared" si="4"/>
        <v>0.13475725996188115</v>
      </c>
    </row>
    <row r="34" spans="1:13">
      <c r="B34" s="5">
        <v>6</v>
      </c>
      <c r="C34" s="6">
        <f t="shared" si="5"/>
        <v>5</v>
      </c>
      <c r="D34" s="12">
        <f t="shared" si="6"/>
        <v>34.9</v>
      </c>
      <c r="E34" s="6">
        <f t="shared" si="7"/>
        <v>34</v>
      </c>
      <c r="F34" s="6">
        <f t="shared" si="8"/>
        <v>36.5</v>
      </c>
      <c r="G34" s="13">
        <f t="shared" si="9"/>
        <v>1.2449899597988732</v>
      </c>
      <c r="H34" s="13">
        <f t="shared" si="3"/>
        <v>3.5673064750684045</v>
      </c>
      <c r="I34" s="6">
        <v>6</v>
      </c>
      <c r="J34" s="10">
        <f t="shared" si="4"/>
        <v>0.1143554860466951</v>
      </c>
      <c r="K34" s="10">
        <f t="shared" si="4"/>
        <v>0.10300897612977034</v>
      </c>
      <c r="L34" s="10">
        <f t="shared" si="4"/>
        <v>0.13382292354398984</v>
      </c>
    </row>
    <row r="35" spans="1:13">
      <c r="B35" s="5">
        <v>10</v>
      </c>
      <c r="C35" s="6">
        <f t="shared" si="5"/>
        <v>6</v>
      </c>
      <c r="D35" s="12">
        <f t="shared" si="6"/>
        <v>51.666666666666664</v>
      </c>
      <c r="E35" s="6">
        <f t="shared" si="7"/>
        <v>49</v>
      </c>
      <c r="F35" s="6">
        <f t="shared" si="8"/>
        <v>54</v>
      </c>
      <c r="G35" s="13">
        <f t="shared" si="9"/>
        <v>1.8618986725025255</v>
      </c>
      <c r="H35" s="13">
        <f t="shared" si="3"/>
        <v>3.6036748500048881</v>
      </c>
      <c r="I35" s="6">
        <v>10</v>
      </c>
      <c r="J35" s="10">
        <f t="shared" si="4"/>
        <v>0.12491941359070391</v>
      </c>
      <c r="K35" s="10">
        <f t="shared" si="4"/>
        <v>0.10190505016858853</v>
      </c>
      <c r="L35" s="10">
        <f t="shared" si="4"/>
        <v>0.14410272996304352</v>
      </c>
    </row>
    <row r="36" spans="1:13">
      <c r="B36" s="5">
        <v>11</v>
      </c>
      <c r="C36" s="6">
        <f t="shared" si="5"/>
        <v>6</v>
      </c>
      <c r="D36" s="12">
        <f t="shared" si="6"/>
        <v>53.883333333333333</v>
      </c>
      <c r="E36" s="6">
        <f t="shared" si="7"/>
        <v>50.3</v>
      </c>
      <c r="F36" s="6">
        <f t="shared" si="8"/>
        <v>56</v>
      </c>
      <c r="G36" s="13">
        <f t="shared" si="9"/>
        <v>2.3068737864622482</v>
      </c>
      <c r="H36" s="13">
        <f t="shared" si="3"/>
        <v>4.2812380818971514</v>
      </c>
      <c r="I36" s="6">
        <v>11</v>
      </c>
      <c r="J36" s="10">
        <f t="shared" si="4"/>
        <v>0.14568265336085062</v>
      </c>
      <c r="K36" s="10">
        <f t="shared" si="4"/>
        <v>0.1157961841888655</v>
      </c>
      <c r="L36" s="10">
        <f t="shared" si="4"/>
        <v>0.16241622613913864</v>
      </c>
    </row>
    <row r="37" spans="1:13">
      <c r="B37" s="5">
        <v>12</v>
      </c>
      <c r="C37" s="6">
        <f t="shared" si="5"/>
        <v>5</v>
      </c>
      <c r="D37" s="12">
        <f t="shared" si="6"/>
        <v>39.700000000000003</v>
      </c>
      <c r="E37" s="6">
        <f t="shared" si="7"/>
        <v>38.5</v>
      </c>
      <c r="F37" s="6">
        <f t="shared" si="8"/>
        <v>41</v>
      </c>
      <c r="G37" s="13">
        <f t="shared" si="9"/>
        <v>0.97467943448089633</v>
      </c>
      <c r="H37" s="13">
        <f t="shared" si="3"/>
        <v>2.4551119256445748</v>
      </c>
      <c r="I37" s="6">
        <v>12</v>
      </c>
      <c r="J37" s="10">
        <f t="shared" si="4"/>
        <v>0.12775183683579128</v>
      </c>
      <c r="K37" s="10">
        <f t="shared" si="4"/>
        <v>0.11442205958117668</v>
      </c>
      <c r="L37" s="10">
        <f t="shared" si="4"/>
        <v>0.14174518679241155</v>
      </c>
    </row>
    <row r="38" spans="1:13">
      <c r="B38" s="5">
        <v>13</v>
      </c>
      <c r="C38" s="6">
        <f t="shared" si="5"/>
        <v>5</v>
      </c>
      <c r="D38" s="12">
        <f t="shared" si="6"/>
        <v>31.7</v>
      </c>
      <c r="E38" s="6">
        <f t="shared" si="7"/>
        <v>30.5</v>
      </c>
      <c r="F38" s="6">
        <f t="shared" si="8"/>
        <v>33</v>
      </c>
      <c r="G38" s="13">
        <f t="shared" si="9"/>
        <v>0.97467943448089633</v>
      </c>
      <c r="H38" s="13">
        <f t="shared" si="3"/>
        <v>3.0746985314854771</v>
      </c>
      <c r="I38" s="6">
        <v>13</v>
      </c>
      <c r="J38" s="10">
        <f t="shared" si="4"/>
        <v>0.11873163214348148</v>
      </c>
      <c r="K38" s="10">
        <f t="shared" si="4"/>
        <v>0.10197220927251593</v>
      </c>
      <c r="L38" s="10">
        <f t="shared" si="4"/>
        <v>0.13618630980361757</v>
      </c>
    </row>
    <row r="39" spans="1:13">
      <c r="B39" s="5">
        <v>14</v>
      </c>
      <c r="C39" s="6">
        <f t="shared" si="5"/>
        <v>5</v>
      </c>
      <c r="D39" s="12">
        <f t="shared" si="6"/>
        <v>33.36</v>
      </c>
      <c r="E39" s="6">
        <f t="shared" si="7"/>
        <v>32</v>
      </c>
      <c r="F39" s="6">
        <f t="shared" si="8"/>
        <v>35.6</v>
      </c>
      <c r="G39" s="13">
        <f t="shared" si="9"/>
        <v>1.3831124321616088</v>
      </c>
      <c r="H39" s="13">
        <f t="shared" si="3"/>
        <v>4.1460204801007459</v>
      </c>
      <c r="I39" s="6">
        <v>14</v>
      </c>
      <c r="J39" s="10">
        <f t="shared" si="4"/>
        <v>0.11125820413460819</v>
      </c>
      <c r="K39" s="10">
        <f t="shared" si="4"/>
        <v>9.3182140488813126E-2</v>
      </c>
      <c r="L39" s="10">
        <f t="shared" si="4"/>
        <v>0.13948216014178216</v>
      </c>
    </row>
    <row r="40" spans="1:13">
      <c r="B40" s="5">
        <v>7</v>
      </c>
      <c r="C40" s="6">
        <f t="shared" si="5"/>
        <v>5</v>
      </c>
      <c r="D40" s="12">
        <f t="shared" si="6"/>
        <v>46.2</v>
      </c>
      <c r="E40" s="6">
        <f t="shared" si="7"/>
        <v>45</v>
      </c>
      <c r="F40" s="6">
        <f t="shared" si="8"/>
        <v>48</v>
      </c>
      <c r="G40" s="13">
        <f t="shared" si="9"/>
        <v>1.3038404810405297</v>
      </c>
      <c r="H40" s="13">
        <f t="shared" si="3"/>
        <v>2.8221655433777695</v>
      </c>
      <c r="I40" s="6">
        <v>7</v>
      </c>
      <c r="J40" s="10">
        <f t="shared" si="4"/>
        <v>0.13382425298094436</v>
      </c>
      <c r="K40" s="10">
        <f t="shared" si="4"/>
        <v>0.12239479120016261</v>
      </c>
      <c r="L40" s="10">
        <f t="shared" si="4"/>
        <v>0.15042351480040606</v>
      </c>
    </row>
    <row r="41" spans="1:13">
      <c r="B41" s="5">
        <v>8</v>
      </c>
      <c r="C41" s="6">
        <f t="shared" si="5"/>
        <v>5</v>
      </c>
      <c r="D41" s="12">
        <f t="shared" si="6"/>
        <v>17.3</v>
      </c>
      <c r="E41" s="6">
        <f t="shared" si="7"/>
        <v>16</v>
      </c>
      <c r="F41" s="6">
        <f t="shared" si="8"/>
        <v>18.5</v>
      </c>
      <c r="G41" s="13">
        <f t="shared" si="9"/>
        <v>0.97467943448089644</v>
      </c>
      <c r="H41" s="13">
        <f t="shared" si="3"/>
        <v>5.6339851704098054</v>
      </c>
      <c r="I41" s="6">
        <v>8</v>
      </c>
      <c r="J41" s="10">
        <f t="shared" si="4"/>
        <v>0.14559166665569734</v>
      </c>
      <c r="K41" s="10">
        <f t="shared" si="4"/>
        <v>0.11166554618282665</v>
      </c>
      <c r="L41" s="10">
        <f t="shared" si="4"/>
        <v>0.17471729192991559</v>
      </c>
    </row>
    <row r="43" spans="1:13">
      <c r="A43" s="19" t="s">
        <v>42</v>
      </c>
      <c r="C43" s="5" t="s">
        <v>23</v>
      </c>
      <c r="D43" s="5" t="s">
        <v>23</v>
      </c>
      <c r="E43" s="5"/>
      <c r="F43" s="5"/>
      <c r="G43" s="5" t="s">
        <v>24</v>
      </c>
      <c r="H43" s="5"/>
      <c r="I43" s="5"/>
      <c r="K43" s="5"/>
      <c r="L43" s="5" t="s">
        <v>25</v>
      </c>
      <c r="M43" s="5"/>
    </row>
    <row r="44" spans="1:13">
      <c r="A44" s="14" t="s">
        <v>26</v>
      </c>
      <c r="C44" s="1" t="s">
        <v>21</v>
      </c>
      <c r="D44" s="1" t="s">
        <v>27</v>
      </c>
      <c r="E44" s="1" t="s">
        <v>28</v>
      </c>
      <c r="F44" s="1" t="s">
        <v>16</v>
      </c>
      <c r="G44" s="1" t="s">
        <v>29</v>
      </c>
      <c r="H44" s="1" t="s">
        <v>30</v>
      </c>
      <c r="I44" s="5" t="s">
        <v>31</v>
      </c>
      <c r="J44" s="6" t="s">
        <v>40</v>
      </c>
      <c r="K44" s="5" t="s">
        <v>9</v>
      </c>
      <c r="L44" s="5" t="s">
        <v>32</v>
      </c>
      <c r="M44" s="11" t="s">
        <v>8</v>
      </c>
    </row>
    <row r="45" spans="1:13">
      <c r="A45" s="15">
        <v>246.9375</v>
      </c>
      <c r="B45" s="5">
        <v>1</v>
      </c>
      <c r="C45" s="6">
        <v>281</v>
      </c>
      <c r="D45" s="6">
        <v>291</v>
      </c>
      <c r="E45" s="6">
        <v>286</v>
      </c>
      <c r="F45" s="6">
        <v>291</v>
      </c>
      <c r="G45" s="6">
        <v>279.5</v>
      </c>
      <c r="H45" s="6">
        <v>275</v>
      </c>
      <c r="I45" s="6">
        <v>270</v>
      </c>
      <c r="J45" s="6">
        <v>276</v>
      </c>
    </row>
    <row r="46" spans="1:13">
      <c r="A46" s="15">
        <v>25.615625000000001</v>
      </c>
      <c r="B46" s="5">
        <v>3</v>
      </c>
      <c r="C46" s="6">
        <v>35.5</v>
      </c>
      <c r="D46" s="6" t="s">
        <v>36</v>
      </c>
      <c r="E46" s="6">
        <v>39</v>
      </c>
      <c r="F46" s="6">
        <v>38</v>
      </c>
      <c r="G46" s="6">
        <v>37</v>
      </c>
      <c r="H46" s="6">
        <v>40</v>
      </c>
      <c r="I46" s="6">
        <v>39</v>
      </c>
      <c r="J46" s="6">
        <v>36.6</v>
      </c>
    </row>
    <row r="47" spans="1:13">
      <c r="A47" s="15">
        <v>25.390625</v>
      </c>
      <c r="B47" s="5">
        <v>4</v>
      </c>
      <c r="C47" s="6">
        <v>35</v>
      </c>
      <c r="D47" s="6">
        <v>34</v>
      </c>
      <c r="E47" s="6">
        <v>35.1</v>
      </c>
      <c r="F47" s="6">
        <v>38</v>
      </c>
      <c r="G47" s="6">
        <v>36</v>
      </c>
      <c r="H47" s="6">
        <v>36</v>
      </c>
      <c r="I47" s="6">
        <v>39</v>
      </c>
    </row>
    <row r="48" spans="1:13">
      <c r="A48" s="15">
        <v>39.893749999999997</v>
      </c>
      <c r="B48" s="5">
        <v>5</v>
      </c>
      <c r="C48" s="6">
        <v>59</v>
      </c>
      <c r="D48" s="6">
        <v>55</v>
      </c>
      <c r="E48" s="6">
        <v>59</v>
      </c>
      <c r="F48" s="6">
        <v>57</v>
      </c>
      <c r="G48" s="6">
        <v>52.5</v>
      </c>
      <c r="H48" s="6">
        <v>56</v>
      </c>
      <c r="I48" s="6">
        <v>58</v>
      </c>
      <c r="J48" s="6">
        <v>55.6</v>
      </c>
    </row>
    <row r="49" spans="1:13">
      <c r="A49" s="15">
        <v>34.593548387096774</v>
      </c>
      <c r="B49" s="5" t="s">
        <v>33</v>
      </c>
      <c r="C49" s="6">
        <v>47</v>
      </c>
      <c r="D49" s="6">
        <v>45</v>
      </c>
      <c r="F49" s="6">
        <v>47</v>
      </c>
      <c r="G49" s="6">
        <v>44</v>
      </c>
    </row>
    <row r="50" spans="1:13">
      <c r="A50" s="15">
        <v>38.384374999999999</v>
      </c>
      <c r="B50" s="5">
        <v>10</v>
      </c>
      <c r="C50" s="6">
        <v>54</v>
      </c>
      <c r="D50" s="6">
        <v>51</v>
      </c>
      <c r="E50" s="6">
        <v>56</v>
      </c>
      <c r="F50" s="6">
        <v>50.5</v>
      </c>
      <c r="G50" s="6">
        <v>54</v>
      </c>
      <c r="H50" s="6">
        <v>55</v>
      </c>
      <c r="I50" s="6">
        <v>54.5</v>
      </c>
    </row>
    <row r="51" spans="1:13">
      <c r="A51" s="15">
        <v>37.6</v>
      </c>
      <c r="B51" s="5">
        <v>11</v>
      </c>
      <c r="C51" s="6">
        <v>57</v>
      </c>
      <c r="D51" s="6">
        <v>54</v>
      </c>
      <c r="F51" s="6">
        <v>51.5</v>
      </c>
      <c r="G51" s="6">
        <v>54.1</v>
      </c>
      <c r="H51" s="6">
        <v>56</v>
      </c>
      <c r="I51" s="6">
        <v>54</v>
      </c>
      <c r="J51" s="6">
        <v>51.4</v>
      </c>
      <c r="K51" s="6">
        <v>51.7</v>
      </c>
      <c r="L51" s="6">
        <v>49.06</v>
      </c>
      <c r="M51" s="6">
        <v>44.4</v>
      </c>
    </row>
    <row r="52" spans="1:13">
      <c r="A52" s="15">
        <v>30.193750000000001</v>
      </c>
      <c r="B52" s="5">
        <v>12</v>
      </c>
      <c r="C52" s="6">
        <v>42</v>
      </c>
      <c r="D52" s="6">
        <v>40</v>
      </c>
      <c r="E52" s="6">
        <v>40</v>
      </c>
      <c r="F52" s="6">
        <v>40</v>
      </c>
      <c r="G52" s="6">
        <v>40</v>
      </c>
      <c r="K52" s="6">
        <v>41</v>
      </c>
      <c r="L52" s="13">
        <v>38.340000000000003</v>
      </c>
      <c r="M52" s="13">
        <v>35.799999999999997</v>
      </c>
    </row>
    <row r="53" spans="1:13">
      <c r="A53" s="15">
        <v>23.712499999999999</v>
      </c>
      <c r="B53" s="5">
        <v>13</v>
      </c>
      <c r="C53" s="6">
        <v>32</v>
      </c>
      <c r="D53" s="6">
        <v>30</v>
      </c>
      <c r="F53" s="6">
        <v>30</v>
      </c>
      <c r="G53" s="6">
        <v>30.5</v>
      </c>
    </row>
    <row r="54" spans="1:13">
      <c r="A54" s="15">
        <v>26.115625000000001</v>
      </c>
      <c r="B54" s="5">
        <v>14</v>
      </c>
      <c r="C54" s="6">
        <v>36</v>
      </c>
      <c r="D54" s="6">
        <v>34</v>
      </c>
      <c r="E54" s="6">
        <v>35</v>
      </c>
      <c r="F54" s="6">
        <v>33</v>
      </c>
      <c r="G54" s="6">
        <v>33</v>
      </c>
      <c r="H54" s="6">
        <v>37</v>
      </c>
      <c r="I54" s="6">
        <v>33.5</v>
      </c>
    </row>
    <row r="55" spans="1:13">
      <c r="A55" s="15">
        <v>36.020689655172397</v>
      </c>
      <c r="B55" s="5">
        <v>7</v>
      </c>
      <c r="C55" s="6">
        <v>53</v>
      </c>
      <c r="D55" s="6">
        <v>50</v>
      </c>
      <c r="F55" s="6">
        <v>50</v>
      </c>
      <c r="G55" s="6">
        <v>47</v>
      </c>
    </row>
    <row r="56" spans="1:13">
      <c r="A56" s="15">
        <v>8.3206896551724157</v>
      </c>
      <c r="B56" s="5">
        <v>8</v>
      </c>
      <c r="C56" s="6">
        <v>11.1</v>
      </c>
      <c r="D56" s="6">
        <v>12</v>
      </c>
      <c r="F56" s="6">
        <v>13</v>
      </c>
      <c r="G56" s="6">
        <v>11</v>
      </c>
    </row>
    <row r="57" spans="1:13">
      <c r="A57" s="16" t="s">
        <v>4</v>
      </c>
      <c r="C57" s="11" t="str">
        <f t="shared" ref="C57:I57" si="10">C44</f>
        <v>NY 10629</v>
      </c>
      <c r="D57" s="11" t="str">
        <f t="shared" si="10"/>
        <v>NY 10630</v>
      </c>
      <c r="E57" s="11" t="str">
        <f t="shared" si="10"/>
        <v>NY 10628</v>
      </c>
      <c r="F57" s="11" t="str">
        <f t="shared" si="10"/>
        <v>NY 10588</v>
      </c>
      <c r="G57" s="11" t="str">
        <f t="shared" si="10"/>
        <v>YA 13700</v>
      </c>
      <c r="H57" s="11" t="str">
        <f t="shared" si="10"/>
        <v>FM 12895</v>
      </c>
      <c r="I57" s="11" t="str">
        <f t="shared" si="10"/>
        <v>NMC 2381</v>
      </c>
      <c r="J57" s="11" t="str">
        <f t="shared" ref="J57" si="11">J44</f>
        <v>Slaton TMM 5249</v>
      </c>
      <c r="K57" s="11" t="str">
        <f>K44</f>
        <v>max</v>
      </c>
      <c r="L57" s="11" t="str">
        <f>L44</f>
        <v>E.cf.scotti, n=5</v>
      </c>
      <c r="M57" s="11" t="str">
        <f>M44</f>
        <v>min</v>
      </c>
    </row>
    <row r="58" spans="1:13">
      <c r="A58" s="17">
        <v>2.3925870470255211</v>
      </c>
      <c r="B58" s="5">
        <v>1</v>
      </c>
      <c r="C58" s="10">
        <f t="shared" ref="C58:I69" si="12">LOG10(C45)-$A58</f>
        <v>5.6119272879558757E-2</v>
      </c>
      <c r="D58" s="10">
        <f t="shared" si="12"/>
        <v>7.130594196038631E-2</v>
      </c>
      <c r="E58" s="10">
        <f t="shared" si="12"/>
        <v>6.3778986103522062E-2</v>
      </c>
      <c r="F58" s="10">
        <f t="shared" si="12"/>
        <v>7.130594196038631E-2</v>
      </c>
      <c r="G58" s="10">
        <f t="shared" si="12"/>
        <v>5.3794765196920835E-2</v>
      </c>
      <c r="H58" s="10">
        <f t="shared" si="12"/>
        <v>4.6745646804741803E-2</v>
      </c>
      <c r="I58" s="10">
        <f t="shared" si="12"/>
        <v>3.877671713346631E-2</v>
      </c>
      <c r="J58" s="10">
        <f t="shared" ref="J58" si="13">LOG10(J45)-$A58</f>
        <v>4.8322035039696676E-2</v>
      </c>
      <c r="K58" s="10"/>
      <c r="L58" s="10"/>
      <c r="M58" s="10"/>
    </row>
    <row r="59" spans="1:13">
      <c r="A59" s="17">
        <v>1.4085049567667141</v>
      </c>
      <c r="B59" s="5">
        <v>3</v>
      </c>
      <c r="C59" s="10">
        <f t="shared" si="12"/>
        <v>0.14172339628837993</v>
      </c>
      <c r="D59" s="10">
        <v>0.123</v>
      </c>
      <c r="E59" s="10">
        <f t="shared" si="12"/>
        <v>0.18255965025978504</v>
      </c>
      <c r="F59" s="10">
        <f t="shared" si="12"/>
        <v>0.17127863985009606</v>
      </c>
      <c r="G59" s="10">
        <f t="shared" si="12"/>
        <v>0.15969676730028093</v>
      </c>
      <c r="H59" s="10">
        <f t="shared" si="12"/>
        <v>0.19355503456124823</v>
      </c>
      <c r="I59" s="10">
        <f t="shared" si="12"/>
        <v>0.18255965025978504</v>
      </c>
      <c r="J59" s="10">
        <f t="shared" ref="J59" si="14">LOG10(J46)-$A59</f>
        <v>0.15497612862769672</v>
      </c>
      <c r="K59" s="10"/>
      <c r="L59" s="10"/>
      <c r="M59" s="10"/>
    </row>
    <row r="60" spans="1:13">
      <c r="A60" s="17">
        <v>1.4046733913310059</v>
      </c>
      <c r="B60" s="5">
        <v>4</v>
      </c>
      <c r="C60" s="10">
        <f t="shared" si="12"/>
        <v>0.13939465301926979</v>
      </c>
      <c r="D60" s="10">
        <f t="shared" si="12"/>
        <v>0.12680552571124926</v>
      </c>
      <c r="E60" s="10">
        <f t="shared" si="12"/>
        <v>0.1406337251348182</v>
      </c>
      <c r="F60" s="10">
        <f t="shared" si="12"/>
        <v>0.17511020528580423</v>
      </c>
      <c r="G60" s="10">
        <f t="shared" si="12"/>
        <v>0.15162910943628138</v>
      </c>
      <c r="H60" s="10">
        <f t="shared" si="12"/>
        <v>0.15162910943628138</v>
      </c>
      <c r="I60" s="10">
        <f t="shared" si="12"/>
        <v>0.18639121569549322</v>
      </c>
      <c r="J60" s="10"/>
      <c r="K60" s="10"/>
      <c r="L60" s="10"/>
      <c r="M60" s="10"/>
    </row>
    <row r="61" spans="1:13">
      <c r="A61" s="17">
        <v>1.6009048617738799</v>
      </c>
      <c r="B61" s="5">
        <v>5</v>
      </c>
      <c r="C61" s="10">
        <f t="shared" si="12"/>
        <v>0.16994714986826431</v>
      </c>
      <c r="D61" s="10">
        <f t="shared" si="12"/>
        <v>0.13945782772036397</v>
      </c>
      <c r="E61" s="10">
        <f t="shared" si="12"/>
        <v>0.16994714986826431</v>
      </c>
      <c r="F61" s="10">
        <f t="shared" si="12"/>
        <v>0.15496999389861155</v>
      </c>
      <c r="G61" s="10">
        <f t="shared" si="12"/>
        <v>0.11925444163207688</v>
      </c>
      <c r="H61" s="10">
        <f t="shared" si="12"/>
        <v>0.14728316523232055</v>
      </c>
      <c r="I61" s="10">
        <f t="shared" si="12"/>
        <v>0.16252313178905742</v>
      </c>
      <c r="J61" s="10">
        <f t="shared" ref="J61" si="15">LOG10(J48)-$A61</f>
        <v>0.14416992980817755</v>
      </c>
      <c r="K61" s="10"/>
      <c r="L61" s="10"/>
      <c r="M61" s="10"/>
    </row>
    <row r="62" spans="1:13">
      <c r="A62" s="17">
        <v>1.5389951114765692</v>
      </c>
      <c r="B62" s="5">
        <v>6</v>
      </c>
      <c r="C62" s="10">
        <f t="shared" si="12"/>
        <v>0.13310274645914832</v>
      </c>
      <c r="D62" s="10">
        <f t="shared" si="12"/>
        <v>0.11421740229877453</v>
      </c>
      <c r="E62" s="10"/>
      <c r="F62" s="10">
        <f t="shared" si="12"/>
        <v>0.13310274645914832</v>
      </c>
      <c r="G62" s="10">
        <f t="shared" si="12"/>
        <v>0.10445756500961823</v>
      </c>
      <c r="H62" s="10"/>
      <c r="I62" s="10"/>
      <c r="J62" s="10"/>
      <c r="K62" s="10"/>
      <c r="L62" s="10"/>
      <c r="M62" s="10"/>
    </row>
    <row r="63" spans="1:13">
      <c r="A63" s="17">
        <v>1.5841544735279651</v>
      </c>
      <c r="B63" s="5">
        <v>10</v>
      </c>
      <c r="C63" s="10">
        <f t="shared" si="12"/>
        <v>0.14823928629500349</v>
      </c>
      <c r="D63" s="10">
        <f t="shared" si="12"/>
        <v>0.12341570256997114</v>
      </c>
      <c r="E63" s="10">
        <f t="shared" si="12"/>
        <v>0.16403355347823534</v>
      </c>
      <c r="F63" s="10">
        <f t="shared" si="12"/>
        <v>0.11913690459069626</v>
      </c>
      <c r="G63" s="10">
        <f t="shared" si="12"/>
        <v>0.14823928629500349</v>
      </c>
      <c r="H63" s="10">
        <f>LOG10(H50)-$A63</f>
        <v>0.15620821596627876</v>
      </c>
      <c r="I63" s="10">
        <f>LOG10(I50)-$A63</f>
        <v>0.15224202874867743</v>
      </c>
      <c r="J63" s="10"/>
      <c r="K63" s="10"/>
      <c r="L63" s="10"/>
      <c r="M63" s="10"/>
    </row>
    <row r="64" spans="1:13">
      <c r="A64" s="17">
        <v>1.5751878449276613</v>
      </c>
      <c r="B64" s="5">
        <v>11</v>
      </c>
      <c r="C64" s="10">
        <f t="shared" si="12"/>
        <v>0.18068701074483018</v>
      </c>
      <c r="D64" s="10">
        <f t="shared" si="12"/>
        <v>0.15720591489530733</v>
      </c>
      <c r="E64" s="10"/>
      <c r="F64" s="10">
        <f t="shared" si="12"/>
        <v>0.1366193841135297</v>
      </c>
      <c r="G64" s="10">
        <f t="shared" si="12"/>
        <v>0.15800942017890818</v>
      </c>
      <c r="H64" s="10">
        <f>LOG10(H51)-$A64</f>
        <v>0.17300018207853918</v>
      </c>
      <c r="I64" s="10">
        <f>LOG10(I51)-$A64</f>
        <v>0.15720591489530733</v>
      </c>
      <c r="J64" s="10">
        <f>LOG10(J51)-$A64</f>
        <v>0.13577527406761436</v>
      </c>
      <c r="K64" s="10">
        <f>LOG10(K51)-$A64</f>
        <v>0.13830269816628116</v>
      </c>
      <c r="L64" s="10">
        <f>LOG10(L51)-$A64</f>
        <v>0.11553969894270555</v>
      </c>
      <c r="M64" s="10">
        <f>LOG10(M51)-$A64</f>
        <v>7.2195125186958586E-2</v>
      </c>
    </row>
    <row r="65" spans="1:13">
      <c r="A65" s="17">
        <v>1.4799170548305951</v>
      </c>
      <c r="B65" s="5">
        <v>12</v>
      </c>
      <c r="C65" s="10">
        <f t="shared" si="12"/>
        <v>0.14333223556730545</v>
      </c>
      <c r="D65" s="10">
        <f t="shared" si="12"/>
        <v>0.12214293649736718</v>
      </c>
      <c r="E65" s="10">
        <f t="shared" si="12"/>
        <v>0.12214293649736718</v>
      </c>
      <c r="F65" s="10">
        <f t="shared" si="12"/>
        <v>0.12214293649736718</v>
      </c>
      <c r="G65" s="10">
        <f t="shared" si="12"/>
        <v>0.12214293649736718</v>
      </c>
      <c r="H65" s="10"/>
      <c r="I65" s="10"/>
      <c r="K65" s="10">
        <f>LOG10(K52)-$A65</f>
        <v>0.13286680188914035</v>
      </c>
      <c r="L65" s="10">
        <f>LOG10(L52)-$A65</f>
        <v>0.10373505371144875</v>
      </c>
      <c r="M65" s="10">
        <f>LOG10(M52)-$A65</f>
        <v>7.3965971813279241E-2</v>
      </c>
    </row>
    <row r="66" spans="1:13">
      <c r="A66" s="17">
        <v>1.3749773438967194</v>
      </c>
      <c r="B66" s="5">
        <v>13</v>
      </c>
      <c r="C66" s="10">
        <f t="shared" si="12"/>
        <v>0.13017263442318661</v>
      </c>
      <c r="D66" s="10">
        <f t="shared" si="12"/>
        <v>0.10214391082294294</v>
      </c>
      <c r="E66" s="10"/>
      <c r="F66" s="10">
        <f t="shared" si="12"/>
        <v>0.10214391082294294</v>
      </c>
      <c r="G66" s="10">
        <f t="shared" si="12"/>
        <v>0.10932249545006645</v>
      </c>
      <c r="H66" s="10"/>
      <c r="I66" s="10"/>
      <c r="J66" s="10"/>
      <c r="K66" s="10"/>
      <c r="L66" s="10"/>
      <c r="M66" s="10"/>
    </row>
    <row r="67" spans="1:13">
      <c r="A67" s="17">
        <v>1.416900423847268</v>
      </c>
      <c r="B67" s="5">
        <v>14</v>
      </c>
      <c r="C67" s="10">
        <f t="shared" si="12"/>
        <v>0.13940207692001927</v>
      </c>
      <c r="D67" s="10">
        <f t="shared" si="12"/>
        <v>0.11457849319498714</v>
      </c>
      <c r="E67" s="10">
        <f t="shared" si="12"/>
        <v>0.12716762050300767</v>
      </c>
      <c r="F67" s="10">
        <f t="shared" si="12"/>
        <v>0.10161351603061952</v>
      </c>
      <c r="G67" s="10">
        <f t="shared" si="12"/>
        <v>0.10161351603061952</v>
      </c>
      <c r="H67" s="10">
        <f>LOG10(H54)-$A67</f>
        <v>0.15130130021972699</v>
      </c>
      <c r="I67" s="10">
        <f>LOG10(I54)-$A67</f>
        <v>0.1081443831895772</v>
      </c>
      <c r="J67" s="10"/>
      <c r="K67" s="10"/>
      <c r="L67" s="10"/>
      <c r="M67" s="10"/>
    </row>
    <row r="68" spans="1:13">
      <c r="A68" s="17">
        <v>1.5565520236020194</v>
      </c>
      <c r="B68" s="5">
        <v>7</v>
      </c>
      <c r="C68" s="10">
        <f t="shared" si="12"/>
        <v>0.16772384599876955</v>
      </c>
      <c r="D68" s="10">
        <f t="shared" si="12"/>
        <v>0.14241798073399936</v>
      </c>
      <c r="E68" s="10"/>
      <c r="F68" s="10">
        <f t="shared" si="12"/>
        <v>0.14241798073399936</v>
      </c>
      <c r="G68" s="10">
        <f t="shared" si="12"/>
        <v>0.11554583433369814</v>
      </c>
      <c r="H68" s="10"/>
      <c r="I68" s="10"/>
      <c r="J68" s="10"/>
      <c r="K68" s="10"/>
      <c r="L68" s="10"/>
      <c r="M68" s="10"/>
    </row>
    <row r="69" spans="1:13">
      <c r="A69" s="17">
        <v>0.92015932400983003</v>
      </c>
      <c r="B69" s="5">
        <v>8</v>
      </c>
      <c r="C69" s="10">
        <f t="shared" si="12"/>
        <v>0.12516365477682734</v>
      </c>
      <c r="D69" s="10">
        <f t="shared" si="12"/>
        <v>0.15902192203779486</v>
      </c>
      <c r="E69" s="10"/>
      <c r="F69" s="10">
        <f t="shared" si="12"/>
        <v>0.19378402829700669</v>
      </c>
      <c r="G69" s="10">
        <f t="shared" si="12"/>
        <v>0.12123336114839511</v>
      </c>
      <c r="H69" s="10"/>
      <c r="I69" s="10"/>
      <c r="J69" s="10"/>
      <c r="K69" s="10"/>
      <c r="L69" s="10"/>
      <c r="M69" s="1" t="s">
        <v>37</v>
      </c>
    </row>
    <row r="70" spans="1:13">
      <c r="A70" s="5"/>
      <c r="C70" s="5" t="s">
        <v>6</v>
      </c>
      <c r="D70" s="5" t="s">
        <v>7</v>
      </c>
      <c r="E70" s="5" t="s">
        <v>8</v>
      </c>
      <c r="F70" s="5" t="s">
        <v>9</v>
      </c>
      <c r="G70" s="5" t="s">
        <v>10</v>
      </c>
      <c r="H70" s="5" t="s">
        <v>11</v>
      </c>
      <c r="I70" s="5"/>
      <c r="J70" s="5" t="s">
        <v>12</v>
      </c>
      <c r="K70" s="5" t="s">
        <v>13</v>
      </c>
      <c r="L70" s="5" t="s">
        <v>14</v>
      </c>
      <c r="M70" s="1" t="s">
        <v>39</v>
      </c>
    </row>
    <row r="71" spans="1:13">
      <c r="B71" s="5">
        <v>1</v>
      </c>
      <c r="C71" s="6">
        <f>COUNT(C45:I45)</f>
        <v>7</v>
      </c>
      <c r="D71" s="12">
        <f>AVERAGE(C45:I45)</f>
        <v>281.92857142857144</v>
      </c>
      <c r="E71" s="6">
        <f>MIN(C45:I45)</f>
        <v>270</v>
      </c>
      <c r="F71" s="6">
        <f>MAX(C45:I45)</f>
        <v>291</v>
      </c>
      <c r="G71" s="13">
        <f>STDEV(C45:I45)</f>
        <v>7.939503402966352</v>
      </c>
      <c r="H71" s="13">
        <f t="shared" ref="H71:H82" si="16">G71*100/D71</f>
        <v>2.8161400466564208</v>
      </c>
      <c r="I71" s="11">
        <v>1</v>
      </c>
      <c r="J71" s="10">
        <f t="shared" ref="J71:L82" si="17">LOG10(D71)-$A58</f>
        <v>5.7552043691756261E-2</v>
      </c>
      <c r="K71" s="10">
        <f t="shared" si="17"/>
        <v>3.877671713346631E-2</v>
      </c>
      <c r="L71" s="10">
        <f t="shared" si="17"/>
        <v>7.130594196038631E-2</v>
      </c>
      <c r="M71" s="10"/>
    </row>
    <row r="72" spans="1:13">
      <c r="B72" s="5">
        <v>3</v>
      </c>
      <c r="C72" s="6">
        <f t="shared" ref="C72:C82" si="18">COUNT(C46:I46)</f>
        <v>6</v>
      </c>
      <c r="D72" s="12">
        <f t="shared" ref="D72:D82" si="19">AVERAGE(C46:I46)</f>
        <v>38.083333333333336</v>
      </c>
      <c r="E72" s="6">
        <f t="shared" ref="E72:E82" si="20">MIN(C46:I46)</f>
        <v>35.5</v>
      </c>
      <c r="F72" s="6">
        <f t="shared" ref="F72:F82" si="21">MAX(C46:I46)</f>
        <v>40</v>
      </c>
      <c r="G72" s="13">
        <f t="shared" ref="G72:G82" si="22">STDEV(C46:I46)</f>
        <v>1.6253204812179862</v>
      </c>
      <c r="H72" s="13">
        <f t="shared" si="16"/>
        <v>4.2677999506818018</v>
      </c>
      <c r="I72" s="11">
        <v>3</v>
      </c>
      <c r="J72" s="10">
        <f t="shared" si="17"/>
        <v>0.17222999725551147</v>
      </c>
      <c r="K72" s="10">
        <f t="shared" si="17"/>
        <v>0.14172339628837993</v>
      </c>
      <c r="L72" s="10">
        <f t="shared" si="17"/>
        <v>0.19355503456124823</v>
      </c>
      <c r="M72" s="10"/>
    </row>
    <row r="73" spans="1:13">
      <c r="B73" s="5">
        <v>4</v>
      </c>
      <c r="C73" s="6">
        <f t="shared" si="18"/>
        <v>7</v>
      </c>
      <c r="D73" s="12">
        <f t="shared" si="19"/>
        <v>36.157142857142858</v>
      </c>
      <c r="E73" s="6">
        <f t="shared" si="20"/>
        <v>34</v>
      </c>
      <c r="F73" s="6">
        <f t="shared" si="21"/>
        <v>39</v>
      </c>
      <c r="G73" s="13">
        <f t="shared" si="22"/>
        <v>1.7624387865087614</v>
      </c>
      <c r="H73" s="13">
        <f t="shared" si="16"/>
        <v>4.8743862131810856</v>
      </c>
      <c r="I73" s="11">
        <v>4</v>
      </c>
      <c r="J73" s="10">
        <f t="shared" si="17"/>
        <v>0.15352071381299148</v>
      </c>
      <c r="K73" s="10">
        <f t="shared" si="17"/>
        <v>0.12680552571124926</v>
      </c>
      <c r="L73" s="10">
        <f t="shared" si="17"/>
        <v>0.18639121569549322</v>
      </c>
      <c r="M73" s="10"/>
    </row>
    <row r="74" spans="1:13">
      <c r="B74" s="5">
        <v>5</v>
      </c>
      <c r="C74" s="6">
        <f t="shared" si="18"/>
        <v>7</v>
      </c>
      <c r="D74" s="12">
        <f t="shared" si="19"/>
        <v>56.642857142857146</v>
      </c>
      <c r="E74" s="6">
        <f t="shared" si="20"/>
        <v>52.5</v>
      </c>
      <c r="F74" s="6">
        <f t="shared" si="21"/>
        <v>59</v>
      </c>
      <c r="G74" s="13">
        <f t="shared" si="22"/>
        <v>2.3578642474756282</v>
      </c>
      <c r="H74" s="13">
        <f t="shared" si="16"/>
        <v>4.1626859350137195</v>
      </c>
      <c r="I74" s="11">
        <v>5</v>
      </c>
      <c r="J74" s="10">
        <f t="shared" si="17"/>
        <v>0.15224028986548599</v>
      </c>
      <c r="K74" s="10">
        <f t="shared" si="17"/>
        <v>0.11925444163207688</v>
      </c>
      <c r="L74" s="10">
        <f t="shared" si="17"/>
        <v>0.16994714986826431</v>
      </c>
      <c r="M74" s="10"/>
    </row>
    <row r="75" spans="1:13">
      <c r="A75" s="18"/>
      <c r="B75" s="5" t="s">
        <v>34</v>
      </c>
      <c r="C75" s="6">
        <f t="shared" si="18"/>
        <v>4</v>
      </c>
      <c r="D75" s="12">
        <f t="shared" si="19"/>
        <v>45.75</v>
      </c>
      <c r="E75" s="6">
        <f t="shared" si="20"/>
        <v>44</v>
      </c>
      <c r="F75" s="6">
        <f t="shared" si="21"/>
        <v>47</v>
      </c>
      <c r="G75" s="13">
        <f t="shared" si="22"/>
        <v>1.5</v>
      </c>
      <c r="H75" s="13">
        <f t="shared" si="16"/>
        <v>3.278688524590164</v>
      </c>
      <c r="I75" s="11" t="s">
        <v>34</v>
      </c>
      <c r="J75" s="10">
        <f t="shared" si="17"/>
        <v>0.12139598692589781</v>
      </c>
      <c r="K75" s="10">
        <f t="shared" si="17"/>
        <v>0.10445756500961823</v>
      </c>
      <c r="L75" s="10">
        <f t="shared" si="17"/>
        <v>0.13310274645914832</v>
      </c>
      <c r="M75" s="10"/>
    </row>
    <row r="76" spans="1:13">
      <c r="B76" s="5">
        <v>10</v>
      </c>
      <c r="C76" s="6">
        <f t="shared" si="18"/>
        <v>7</v>
      </c>
      <c r="D76" s="12">
        <f t="shared" si="19"/>
        <v>53.571428571428569</v>
      </c>
      <c r="E76" s="6">
        <f t="shared" si="20"/>
        <v>50.5</v>
      </c>
      <c r="F76" s="6">
        <f t="shared" si="21"/>
        <v>56</v>
      </c>
      <c r="G76" s="13">
        <f t="shared" si="22"/>
        <v>2.0499709637897197</v>
      </c>
      <c r="H76" s="13">
        <f t="shared" si="16"/>
        <v>3.8266124657408103</v>
      </c>
      <c r="I76" s="11">
        <v>10</v>
      </c>
      <c r="J76" s="10">
        <f t="shared" si="17"/>
        <v>0.14477875418549679</v>
      </c>
      <c r="K76" s="10">
        <f t="shared" si="17"/>
        <v>0.11913690459069626</v>
      </c>
      <c r="L76" s="10">
        <f t="shared" si="17"/>
        <v>0.16403355347823534</v>
      </c>
      <c r="M76" s="10">
        <v>0.12213648373079833</v>
      </c>
    </row>
    <row r="77" spans="1:13">
      <c r="B77" s="5">
        <v>11</v>
      </c>
      <c r="C77" s="6">
        <f t="shared" si="18"/>
        <v>6</v>
      </c>
      <c r="D77" s="12">
        <f t="shared" si="19"/>
        <v>54.433333333333337</v>
      </c>
      <c r="E77" s="6">
        <f t="shared" si="20"/>
        <v>51.5</v>
      </c>
      <c r="F77" s="6">
        <f t="shared" si="21"/>
        <v>57</v>
      </c>
      <c r="G77" s="13">
        <f t="shared" si="22"/>
        <v>1.9043809142780932</v>
      </c>
      <c r="H77" s="13">
        <f t="shared" si="16"/>
        <v>3.4985564867325656</v>
      </c>
      <c r="I77" s="11">
        <v>11</v>
      </c>
      <c r="J77" s="10">
        <f t="shared" si="17"/>
        <v>0.16067708508934442</v>
      </c>
      <c r="K77" s="10">
        <f t="shared" si="17"/>
        <v>0.1366193841135297</v>
      </c>
      <c r="L77" s="10">
        <f t="shared" si="17"/>
        <v>0.18068701074483018</v>
      </c>
      <c r="M77" s="10">
        <v>0.13314805775460226</v>
      </c>
    </row>
    <row r="78" spans="1:13">
      <c r="B78" s="5">
        <v>12</v>
      </c>
      <c r="C78" s="6">
        <f t="shared" si="18"/>
        <v>5</v>
      </c>
      <c r="D78" s="12">
        <f t="shared" si="19"/>
        <v>40.4</v>
      </c>
      <c r="E78" s="6">
        <f t="shared" si="20"/>
        <v>40</v>
      </c>
      <c r="F78" s="6">
        <f t="shared" si="21"/>
        <v>42</v>
      </c>
      <c r="G78" s="13">
        <f t="shared" si="22"/>
        <v>0.89442719099991586</v>
      </c>
      <c r="H78" s="13">
        <f t="shared" si="16"/>
        <v>2.2139286905938516</v>
      </c>
      <c r="I78" s="11">
        <v>12</v>
      </c>
      <c r="J78" s="10">
        <f t="shared" si="17"/>
        <v>0.12646431028000982</v>
      </c>
      <c r="K78" s="10">
        <f t="shared" si="17"/>
        <v>0.12214293649736718</v>
      </c>
      <c r="L78" s="10">
        <f t="shared" si="17"/>
        <v>0.14333223556730545</v>
      </c>
      <c r="M78" s="10">
        <v>0.11624002608557737</v>
      </c>
    </row>
    <row r="79" spans="1:13">
      <c r="B79" s="5">
        <v>13</v>
      </c>
      <c r="C79" s="6">
        <f t="shared" si="18"/>
        <v>4</v>
      </c>
      <c r="D79" s="12">
        <f t="shared" si="19"/>
        <v>30.625</v>
      </c>
      <c r="E79" s="6">
        <f t="shared" si="20"/>
        <v>30</v>
      </c>
      <c r="F79" s="6">
        <f t="shared" si="21"/>
        <v>32</v>
      </c>
      <c r="G79" s="13">
        <f t="shared" si="22"/>
        <v>0.9464847243000456</v>
      </c>
      <c r="H79" s="13">
        <f t="shared" si="16"/>
        <v>3.0905623650613734</v>
      </c>
      <c r="I79" s="11">
        <v>13</v>
      </c>
      <c r="J79" s="10">
        <f t="shared" si="17"/>
        <v>0.11109875347586939</v>
      </c>
      <c r="K79" s="10">
        <f t="shared" si="17"/>
        <v>0.10214391082294294</v>
      </c>
      <c r="L79" s="10">
        <f t="shared" si="17"/>
        <v>0.13017263442318661</v>
      </c>
      <c r="M79" s="10">
        <v>8.3207091673543232E-2</v>
      </c>
    </row>
    <row r="80" spans="1:13">
      <c r="B80" s="5">
        <v>14</v>
      </c>
      <c r="C80" s="6">
        <f t="shared" si="18"/>
        <v>7</v>
      </c>
      <c r="D80" s="12">
        <f t="shared" si="19"/>
        <v>34.5</v>
      </c>
      <c r="E80" s="6">
        <f t="shared" si="20"/>
        <v>33</v>
      </c>
      <c r="F80" s="6">
        <f t="shared" si="21"/>
        <v>37</v>
      </c>
      <c r="G80" s="13">
        <f t="shared" si="22"/>
        <v>1.5545631755148024</v>
      </c>
      <c r="H80" s="13">
        <f t="shared" si="16"/>
        <v>4.5059802188834848</v>
      </c>
      <c r="I80" s="11">
        <v>14</v>
      </c>
      <c r="J80" s="10">
        <f t="shared" si="17"/>
        <v>0.12091867122600619</v>
      </c>
      <c r="K80" s="10">
        <f t="shared" si="17"/>
        <v>0.10161351603061952</v>
      </c>
      <c r="L80" s="10">
        <f t="shared" si="17"/>
        <v>0.15130130021972699</v>
      </c>
      <c r="M80" s="10"/>
    </row>
    <row r="81" spans="2:13">
      <c r="B81" s="5">
        <v>7</v>
      </c>
      <c r="C81" s="6">
        <f t="shared" si="18"/>
        <v>4</v>
      </c>
      <c r="D81" s="12">
        <f t="shared" si="19"/>
        <v>50</v>
      </c>
      <c r="E81" s="6">
        <f t="shared" si="20"/>
        <v>47</v>
      </c>
      <c r="F81" s="6">
        <f t="shared" si="21"/>
        <v>53</v>
      </c>
      <c r="G81" s="13">
        <f t="shared" si="22"/>
        <v>2.4494897427831779</v>
      </c>
      <c r="H81" s="13">
        <f t="shared" si="16"/>
        <v>4.8989794855663558</v>
      </c>
      <c r="I81" s="11">
        <v>7</v>
      </c>
      <c r="J81" s="10">
        <f t="shared" si="17"/>
        <v>0.14241798073399936</v>
      </c>
      <c r="K81" s="10">
        <f t="shared" si="17"/>
        <v>0.11554583433369814</v>
      </c>
      <c r="L81" s="10">
        <f t="shared" si="17"/>
        <v>0.16772384599876955</v>
      </c>
      <c r="M81" s="10"/>
    </row>
    <row r="82" spans="2:13">
      <c r="B82" s="5">
        <v>8</v>
      </c>
      <c r="C82" s="6">
        <f t="shared" si="18"/>
        <v>4</v>
      </c>
      <c r="D82" s="12">
        <f t="shared" si="19"/>
        <v>11.775</v>
      </c>
      <c r="E82" s="6">
        <f t="shared" si="20"/>
        <v>11</v>
      </c>
      <c r="F82" s="6">
        <f t="shared" si="21"/>
        <v>13</v>
      </c>
      <c r="G82" s="13">
        <f t="shared" si="22"/>
        <v>0.93229108472979982</v>
      </c>
      <c r="H82" s="13">
        <f t="shared" si="16"/>
        <v>7.9175463671320578</v>
      </c>
      <c r="I82" s="11">
        <v>8</v>
      </c>
      <c r="J82" s="10">
        <f t="shared" si="17"/>
        <v>0.15080159179110386</v>
      </c>
      <c r="K82" s="10">
        <f t="shared" si="17"/>
        <v>0.12123336114839511</v>
      </c>
      <c r="L82" s="10">
        <f t="shared" si="17"/>
        <v>0.19378402829700669</v>
      </c>
      <c r="M82" s="10"/>
    </row>
  </sheetData>
  <phoneticPr fontId="2"/>
  <pageMargins left="0.75" right="0.75" top="1" bottom="1" header="0.4921259845" footer="0.4921259845"/>
  <pageSetup paperSize="0" orientation="portrait" horizontalDpi="4294967292" verticalDpi="4294967292"/>
  <headerFooter>
    <oddFooter>&amp;L_x000D_&amp;1#&amp;"Calibri"&amp;11&amp;K000000 Classification: Protected A</oddFooter>
  </headerFooter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Feuil1</vt:lpstr>
      <vt:lpstr>Print_Area</vt:lpstr>
    </vt:vector>
  </TitlesOfParts>
  <Company>MUSEUM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Christina Barron-Ortiz</cp:lastModifiedBy>
  <dcterms:created xsi:type="dcterms:W3CDTF">1999-02-26T20:10:57Z</dcterms:created>
  <dcterms:modified xsi:type="dcterms:W3CDTF">2025-08-30T17:37:25Z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f2ea38-542c-4b75-bd7d-582ec36a519f_Enabled">
    <vt:lpwstr>true</vt:lpwstr>
  </property>
  <property fmtid="{D5CDD505-2E9C-101B-9397-08002B2CF9AE}" pid="3" name="MSIP_Label_abf2ea38-542c-4b75-bd7d-582ec36a519f_SetDate">
    <vt:lpwstr>2025-05-13T22:57:51Z</vt:lpwstr>
  </property>
  <property fmtid="{D5CDD505-2E9C-101B-9397-08002B2CF9AE}" pid="4" name="MSIP_Label_abf2ea38-542c-4b75-bd7d-582ec36a519f_Method">
    <vt:lpwstr>Standard</vt:lpwstr>
  </property>
  <property fmtid="{D5CDD505-2E9C-101B-9397-08002B2CF9AE}" pid="5" name="MSIP_Label_abf2ea38-542c-4b75-bd7d-582ec36a519f_Name">
    <vt:lpwstr>Protected A</vt:lpwstr>
  </property>
  <property fmtid="{D5CDD505-2E9C-101B-9397-08002B2CF9AE}" pid="6" name="MSIP_Label_abf2ea38-542c-4b75-bd7d-582ec36a519f_SiteId">
    <vt:lpwstr>2bb51c06-af9b-42c5-8bf5-3c3b7b10850b</vt:lpwstr>
  </property>
  <property fmtid="{D5CDD505-2E9C-101B-9397-08002B2CF9AE}" pid="7" name="MSIP_Label_abf2ea38-542c-4b75-bd7d-582ec36a519f_ActionId">
    <vt:lpwstr>33d71c12-6ad0-4d34-9d2a-e68a3fbce187</vt:lpwstr>
  </property>
  <property fmtid="{D5CDD505-2E9C-101B-9397-08002B2CF9AE}" pid="8" name="MSIP_Label_abf2ea38-542c-4b75-bd7d-582ec36a519f_ContentBits">
    <vt:lpwstr>2</vt:lpwstr>
  </property>
</Properties>
</file>